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Финотдел\Documents\Бюджет\Бюджет 2015\Годовой отчет\Решение Думы\"/>
    </mc:Choice>
  </mc:AlternateContent>
  <bookViews>
    <workbookView xWindow="120" yWindow="75" windowWidth="18975" windowHeight="1189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41" i="1" l="1"/>
  <c r="E40" i="1"/>
  <c r="E38" i="1"/>
  <c r="E36" i="1"/>
  <c r="E35" i="1"/>
  <c r="E33" i="1"/>
  <c r="E32" i="1"/>
  <c r="E30" i="1"/>
  <c r="E29" i="1"/>
  <c r="E27" i="1"/>
  <c r="E26" i="1"/>
  <c r="E24" i="1"/>
  <c r="E21" i="1" l="1"/>
  <c r="E17" i="1"/>
  <c r="E16" i="1"/>
  <c r="E15" i="1"/>
  <c r="D41" i="1" l="1"/>
  <c r="D40" i="1"/>
  <c r="D39" i="1"/>
  <c r="D38" i="1"/>
  <c r="D35" i="1"/>
  <c r="D33" i="1"/>
  <c r="D32" i="1"/>
  <c r="D30" i="1"/>
  <c r="D29" i="1"/>
  <c r="D27" i="1"/>
  <c r="D26" i="1"/>
  <c r="D24" i="1"/>
  <c r="D21" i="1"/>
  <c r="D17" i="1"/>
  <c r="D16" i="1"/>
  <c r="D15" i="1"/>
  <c r="D23" i="1" l="1"/>
  <c r="D19" i="1" l="1"/>
  <c r="E14" i="1" l="1"/>
  <c r="D14" i="1"/>
  <c r="E20" i="1"/>
  <c r="D20" i="1"/>
  <c r="E18" i="1"/>
  <c r="D18" i="1"/>
  <c r="E22" i="1"/>
  <c r="D22" i="1"/>
  <c r="E25" i="1"/>
  <c r="D25" i="1"/>
  <c r="E28" i="1"/>
  <c r="D28" i="1"/>
  <c r="E31" i="1"/>
  <c r="D31" i="1"/>
  <c r="E34" i="1"/>
  <c r="D34" i="1"/>
  <c r="E37" i="1"/>
  <c r="D37" i="1"/>
  <c r="E13" i="1" l="1"/>
  <c r="E12" i="1" s="1"/>
  <c r="D13" i="1"/>
  <c r="D12" i="1" s="1"/>
</calcChain>
</file>

<file path=xl/sharedStrings.xml><?xml version="1.0" encoding="utf-8"?>
<sst xmlns="http://schemas.openxmlformats.org/spreadsheetml/2006/main" count="71" uniqueCount="71">
  <si>
    <t>ППП</t>
  </si>
  <si>
    <t>КЦСР</t>
  </si>
  <si>
    <t>Наименование</t>
  </si>
  <si>
    <t>ВСЕГО</t>
  </si>
  <si>
    <t>Администрация ЗАТО Солнечный</t>
  </si>
  <si>
    <t>001</t>
  </si>
  <si>
    <t>к решению Думы ЗАТО Солнечный</t>
  </si>
  <si>
    <t>руб.</t>
  </si>
  <si>
    <t>Подпрограмма «Улучшение жилищных условий проживания граждан»</t>
  </si>
  <si>
    <t>Муниципальная программа "Муниципальное управление и гражданское общество ЗАТО Солнечный Тверской области" на 2015-2017 годы</t>
  </si>
  <si>
    <t>0900000</t>
  </si>
  <si>
    <t>0910000</t>
  </si>
  <si>
    <t>Подпрограмма "Создание условий для эффективного функционирования администрации ЗАТО Солнечный"</t>
  </si>
  <si>
    <t>0920000</t>
  </si>
  <si>
    <t>Муниципальная программа "Управление имуществом и земельными ресурсами ЗАТО Солнечный Тверской области" на 2015-2017гг.</t>
  </si>
  <si>
    <t>0800000</t>
  </si>
  <si>
    <t>0810000</t>
  </si>
  <si>
    <t>0820000</t>
  </si>
  <si>
    <t>Подпрограмма "Управление муниципальным имуществом ЗАТО Солнечный"</t>
  </si>
  <si>
    <t>Подпрограмма "Управление земельными ресурсами ЗАТО Солнечный"</t>
  </si>
  <si>
    <t>Подпрограмма "Поддержка общественного сектора и обеспечение информационной открытости деятельности органов местного самоуправления ЗАТО Солнечный Тверской области"</t>
  </si>
  <si>
    <t>Обеспечивающая подпрограмма</t>
  </si>
  <si>
    <t>0999000</t>
  </si>
  <si>
    <t>Подпрограмма "Обеспечение взаимодействия с исполнительными органами государственной власти Тверской области"</t>
  </si>
  <si>
    <t>0930000</t>
  </si>
  <si>
    <t>Муниципальная программа "Обеспечение правопорядка и безопасности населения ЗАТО Солнечный" на 2015-2017гг.</t>
  </si>
  <si>
    <t>Подпрограмма "Повышение безопасности населения ЗАТО Солнечный"</t>
  </si>
  <si>
    <t>0420000</t>
  </si>
  <si>
    <t>0400000</t>
  </si>
  <si>
    <t>0410000</t>
  </si>
  <si>
    <t>Подпрограмма "Комплексная профилактика правонарушений</t>
  </si>
  <si>
    <t>Муниципальная программа "Развитие транспортного комплекса и дорожного хозяйства ЗАТО Солнечный" на 2015-2017 годы</t>
  </si>
  <si>
    <t>Подпрограмма "Транспортное обслуживание населения, развитие и сохранность автомобильных дорог общего пользования местного значения"</t>
  </si>
  <si>
    <t>0310000</t>
  </si>
  <si>
    <t>0300000</t>
  </si>
  <si>
    <t>Муниципальная программа "Энергосбережение и повышение энергетической эффективности ЗАТО Солнечный" на 2015-2017гг.</t>
  </si>
  <si>
    <t>0200000</t>
  </si>
  <si>
    <t>0210000</t>
  </si>
  <si>
    <t>Подпрограмма «Энергосбережение и повышение энергетической эффективности»</t>
  </si>
  <si>
    <t>Муниципальная программа ЗАТО Солнечный
«Жилищно-коммунальное хозяйство и благоустройство ЗАТО Солнечный Тверской области» на 2015 - 2017 годы</t>
  </si>
  <si>
    <t>0100000</t>
  </si>
  <si>
    <t>0110000</t>
  </si>
  <si>
    <t>Подпрограмма «Повышение надежности и эффективности функционирования объектов коммунального назначения ЗАТО Солнечный»</t>
  </si>
  <si>
    <t>0120000</t>
  </si>
  <si>
    <t>Подпрограмма "Обеспечение комфортных условий проживания в поселке Солнечный"</t>
  </si>
  <si>
    <t>0130000</t>
  </si>
  <si>
    <t>Муниципальная программа "Развитие образования ЗАТО Солнечный Тверской области" на 2015-2017гг.</t>
  </si>
  <si>
    <t>0500000</t>
  </si>
  <si>
    <t>Подпрограмма "Дошкольное и общее образование"</t>
  </si>
  <si>
    <t>0510000</t>
  </si>
  <si>
    <t>0520000</t>
  </si>
  <si>
    <t>Подпрограмма "Дополнительное образование"</t>
  </si>
  <si>
    <t>Муниципальная программа "Культура ЗАТО Солнечный Тверской области" на 2015-2017 годы</t>
  </si>
  <si>
    <t>0600000</t>
  </si>
  <si>
    <t>Подпрограмма "Сохранение и развитие культурного потенциала ЗАТО Солнечный"</t>
  </si>
  <si>
    <t>0610000</t>
  </si>
  <si>
    <t>Подпрограмма "Реализация социально значимых проектов в сфере культуры"</t>
  </si>
  <si>
    <t>0620000</t>
  </si>
  <si>
    <t>Муниципальная программа "Социальная поддержка населения ЗАТО Солнечный" на 2015-2017гг.</t>
  </si>
  <si>
    <t>0700000</t>
  </si>
  <si>
    <t>0710000</t>
  </si>
  <si>
    <t>0720000</t>
  </si>
  <si>
    <t>Подпрограмма «Социальная поддержка граждан старшего поколения, ветеранов Великой Отечественной войны, ветеранов боевых действий и членов их семей»</t>
  </si>
  <si>
    <t>Подпрограмма «Социальная поддержка семей с детьми»</t>
  </si>
  <si>
    <t>Приложение № 6</t>
  </si>
  <si>
    <t>Объем и распределение бюджетных ассигнований на реализацию муниципальных  программ по главным распорядителям средств бюджета ЗАТО Солнечный за 2015 год</t>
  </si>
  <si>
    <t>Утверждено Решением Думы о бюджете ЗАТО Солнечный</t>
  </si>
  <si>
    <t>Кассовое исполнение</t>
  </si>
  <si>
    <t>"Утверждение отчета об исполнении</t>
  </si>
  <si>
    <t>бюджета ЗАТО Солнечный за 2015 год"</t>
  </si>
  <si>
    <t>от 12.05.2016г. № 26-5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</si>
</sst>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49" fontId="2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" fontId="0" fillId="0" borderId="0" xfId="0" applyNumberFormat="1"/>
    <xf numFmtId="4" fontId="8" fillId="0" borderId="1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4"/>
  <sheetViews>
    <sheetView tabSelected="1" zoomScale="120" zoomScaleNormal="120" workbookViewId="0">
      <selection activeCell="C7" sqref="C7:E7"/>
    </sheetView>
  </sheetViews>
  <sheetFormatPr defaultRowHeight="15" x14ac:dyDescent="0.25"/>
  <cols>
    <col min="1" max="1" width="5.42578125" customWidth="1"/>
    <col min="2" max="2" width="11.85546875" customWidth="1"/>
    <col min="3" max="3" width="60.85546875" customWidth="1"/>
    <col min="4" max="5" width="16.7109375" customWidth="1"/>
  </cols>
  <sheetData>
    <row r="2" spans="1:5" ht="15.75" x14ac:dyDescent="0.25">
      <c r="C2" s="19" t="s">
        <v>64</v>
      </c>
      <c r="D2" s="19"/>
      <c r="E2" s="19"/>
    </row>
    <row r="3" spans="1:5" ht="15.75" x14ac:dyDescent="0.25">
      <c r="C3" s="19" t="s">
        <v>6</v>
      </c>
      <c r="D3" s="19"/>
      <c r="E3" s="19"/>
    </row>
    <row r="4" spans="1:5" ht="15.75" x14ac:dyDescent="0.25">
      <c r="C4" s="19" t="s">
        <v>68</v>
      </c>
      <c r="D4" s="19"/>
      <c r="E4" s="19"/>
    </row>
    <row r="5" spans="1:5" ht="15.75" x14ac:dyDescent="0.25">
      <c r="C5" s="19" t="s">
        <v>69</v>
      </c>
      <c r="D5" s="19"/>
      <c r="E5" s="19"/>
    </row>
    <row r="6" spans="1:5" ht="15.75" x14ac:dyDescent="0.25">
      <c r="C6" s="19" t="s">
        <v>70</v>
      </c>
      <c r="D6" s="19"/>
      <c r="E6" s="19"/>
    </row>
    <row r="7" spans="1:5" ht="15.75" x14ac:dyDescent="0.25">
      <c r="C7" s="19"/>
      <c r="D7" s="19"/>
      <c r="E7" s="19"/>
    </row>
    <row r="8" spans="1:5" ht="21" customHeight="1" x14ac:dyDescent="0.25">
      <c r="A8" s="18" t="s">
        <v>65</v>
      </c>
      <c r="B8" s="18"/>
      <c r="C8" s="18"/>
      <c r="D8" s="18"/>
      <c r="E8" s="18"/>
    </row>
    <row r="9" spans="1:5" ht="32.25" customHeight="1" x14ac:dyDescent="0.25">
      <c r="A9" s="18"/>
      <c r="B9" s="18"/>
      <c r="C9" s="18"/>
      <c r="D9" s="18"/>
      <c r="E9" s="18"/>
    </row>
    <row r="10" spans="1:5" ht="17.25" customHeight="1" x14ac:dyDescent="0.25">
      <c r="A10" s="9"/>
      <c r="B10" s="9"/>
      <c r="C10" s="9"/>
      <c r="D10" s="10"/>
      <c r="E10" s="17" t="s">
        <v>7</v>
      </c>
    </row>
    <row r="11" spans="1:5" ht="71.25" x14ac:dyDescent="0.25">
      <c r="A11" s="5" t="s">
        <v>0</v>
      </c>
      <c r="B11" s="5" t="s">
        <v>1</v>
      </c>
      <c r="C11" s="5" t="s">
        <v>2</v>
      </c>
      <c r="D11" s="6" t="s">
        <v>66</v>
      </c>
      <c r="E11" s="6" t="s">
        <v>67</v>
      </c>
    </row>
    <row r="12" spans="1:5" x14ac:dyDescent="0.25">
      <c r="A12" s="4"/>
      <c r="B12" s="4"/>
      <c r="C12" s="2" t="s">
        <v>3</v>
      </c>
      <c r="D12" s="3">
        <f>D13</f>
        <v>111529894.55999997</v>
      </c>
      <c r="E12" s="3">
        <f t="shared" ref="E12" si="0">E13</f>
        <v>103112001.22000001</v>
      </c>
    </row>
    <row r="13" spans="1:5" x14ac:dyDescent="0.25">
      <c r="A13" s="1" t="s">
        <v>5</v>
      </c>
      <c r="B13" s="1"/>
      <c r="C13" s="2" t="s">
        <v>4</v>
      </c>
      <c r="D13" s="3">
        <f>D14+D18+D20+D22+D25+D28+D31+D34+D37</f>
        <v>111529894.55999997</v>
      </c>
      <c r="E13" s="3">
        <f t="shared" ref="E13" si="1">E14+E18+E20+E22+E25+E28+E31+E34+E37</f>
        <v>103112001.22000001</v>
      </c>
    </row>
    <row r="14" spans="1:5" ht="43.5" x14ac:dyDescent="0.25">
      <c r="A14" s="4"/>
      <c r="B14" s="1" t="s">
        <v>40</v>
      </c>
      <c r="C14" s="13" t="s">
        <v>39</v>
      </c>
      <c r="D14" s="3">
        <f>D15+D16+D17</f>
        <v>21357439.059999999</v>
      </c>
      <c r="E14" s="3">
        <f t="shared" ref="E14" si="2">E15+E16+E17</f>
        <v>17243914.300000001</v>
      </c>
    </row>
    <row r="15" spans="1:5" ht="30" x14ac:dyDescent="0.25">
      <c r="A15" s="4"/>
      <c r="B15" s="4" t="s">
        <v>41</v>
      </c>
      <c r="C15" s="8" t="s">
        <v>8</v>
      </c>
      <c r="D15" s="16">
        <f>2035482.28+999781.77+645556.8+4344319.13+4457004.27</f>
        <v>12482144.25</v>
      </c>
      <c r="E15" s="11">
        <f>310000+999781.77+247904.72+4344319.13+2487545.6</f>
        <v>8389551.2200000007</v>
      </c>
    </row>
    <row r="16" spans="1:5" ht="45" x14ac:dyDescent="0.25">
      <c r="A16" s="4"/>
      <c r="B16" s="4" t="s">
        <v>43</v>
      </c>
      <c r="C16" s="8" t="s">
        <v>42</v>
      </c>
      <c r="D16" s="11">
        <f>882395.04+1713863.66+644480.07+2484229.14</f>
        <v>5724967.9100000001</v>
      </c>
      <c r="E16" s="11">
        <f>882395.04+1713863.66+644480.07+2484229.14</f>
        <v>5724967.9100000001</v>
      </c>
    </row>
    <row r="17" spans="1:5" ht="30" x14ac:dyDescent="0.25">
      <c r="A17" s="4"/>
      <c r="B17" s="4" t="s">
        <v>45</v>
      </c>
      <c r="C17" s="8" t="s">
        <v>44</v>
      </c>
      <c r="D17" s="11">
        <f>377616+645814+1541320.97+86714+498861.93</f>
        <v>3150326.9</v>
      </c>
      <c r="E17" s="11">
        <f>377616+645814+1541276.47+65826.77+498861.93</f>
        <v>3129395.17</v>
      </c>
    </row>
    <row r="18" spans="1:5" ht="42.75" x14ac:dyDescent="0.25">
      <c r="A18" s="4"/>
      <c r="B18" s="1" t="s">
        <v>36</v>
      </c>
      <c r="C18" s="14" t="s">
        <v>35</v>
      </c>
      <c r="D18" s="3">
        <f>D19</f>
        <v>300000.00000000012</v>
      </c>
      <c r="E18" s="3">
        <f t="shared" ref="E18" si="3">E19</f>
        <v>0</v>
      </c>
    </row>
    <row r="19" spans="1:5" ht="30" x14ac:dyDescent="0.25">
      <c r="A19" s="4"/>
      <c r="B19" s="4" t="s">
        <v>37</v>
      </c>
      <c r="C19" s="7" t="s">
        <v>38</v>
      </c>
      <c r="D19" s="11">
        <f>1550000-1151323.64-98676.36</f>
        <v>300000.00000000012</v>
      </c>
      <c r="E19" s="11">
        <v>0</v>
      </c>
    </row>
    <row r="20" spans="1:5" ht="42.75" x14ac:dyDescent="0.25">
      <c r="A20" s="4"/>
      <c r="B20" s="1" t="s">
        <v>34</v>
      </c>
      <c r="C20" s="14" t="s">
        <v>31</v>
      </c>
      <c r="D20" s="3">
        <f>D21</f>
        <v>11258365</v>
      </c>
      <c r="E20" s="3">
        <f t="shared" ref="E20" si="4">E21</f>
        <v>11258363</v>
      </c>
    </row>
    <row r="21" spans="1:5" ht="45" x14ac:dyDescent="0.25">
      <c r="A21" s="4"/>
      <c r="B21" s="4" t="s">
        <v>33</v>
      </c>
      <c r="C21" s="8" t="s">
        <v>32</v>
      </c>
      <c r="D21" s="11">
        <f>5401952+1092546+1190967+3572900</f>
        <v>11258365</v>
      </c>
      <c r="E21" s="11">
        <f>5401952+1092544+1190967+3572900</f>
        <v>11258363</v>
      </c>
    </row>
    <row r="22" spans="1:5" ht="42.75" x14ac:dyDescent="0.25">
      <c r="A22" s="4"/>
      <c r="B22" s="1" t="s">
        <v>28</v>
      </c>
      <c r="C22" s="14" t="s">
        <v>25</v>
      </c>
      <c r="D22" s="3">
        <f>D23+D24</f>
        <v>613141.76000000001</v>
      </c>
      <c r="E22" s="3">
        <f t="shared" ref="E22" si="5">E23+E24</f>
        <v>539611.76</v>
      </c>
    </row>
    <row r="23" spans="1:5" x14ac:dyDescent="0.25">
      <c r="A23" s="4"/>
      <c r="B23" s="4" t="s">
        <v>29</v>
      </c>
      <c r="C23" s="8" t="s">
        <v>30</v>
      </c>
      <c r="D23" s="11">
        <f>81268-74398.24</f>
        <v>6869.7599999999948</v>
      </c>
      <c r="E23" s="11">
        <v>6869.76</v>
      </c>
    </row>
    <row r="24" spans="1:5" ht="30" x14ac:dyDescent="0.25">
      <c r="A24" s="4"/>
      <c r="B24" s="4" t="s">
        <v>27</v>
      </c>
      <c r="C24" s="8" t="s">
        <v>26</v>
      </c>
      <c r="D24" s="11">
        <f>559300+46972</f>
        <v>606272</v>
      </c>
      <c r="E24" s="11">
        <f>485770+46972</f>
        <v>532742</v>
      </c>
    </row>
    <row r="25" spans="1:5" ht="32.25" customHeight="1" x14ac:dyDescent="0.25">
      <c r="A25" s="4"/>
      <c r="B25" s="1" t="s">
        <v>47</v>
      </c>
      <c r="C25" s="14" t="s">
        <v>46</v>
      </c>
      <c r="D25" s="3">
        <f>D26+D27</f>
        <v>48794374.349999994</v>
      </c>
      <c r="E25" s="3">
        <f t="shared" ref="E25" si="6">E26+E27</f>
        <v>47057209.189999998</v>
      </c>
    </row>
    <row r="26" spans="1:5" x14ac:dyDescent="0.25">
      <c r="A26" s="4"/>
      <c r="B26" s="4" t="s">
        <v>49</v>
      </c>
      <c r="C26" s="8" t="s">
        <v>48</v>
      </c>
      <c r="D26" s="11">
        <f>8320775.18+4536001.88+632742.81+123000+190000+3859000+10250800</f>
        <v>27912319.869999997</v>
      </c>
      <c r="E26" s="11">
        <f>7980712.65+4010418.59+626881.37+123000+190000+3775794.58+10033125.84</f>
        <v>26739933.030000001</v>
      </c>
    </row>
    <row r="27" spans="1:5" x14ac:dyDescent="0.25">
      <c r="A27" s="4"/>
      <c r="B27" s="4" t="s">
        <v>50</v>
      </c>
      <c r="C27" s="8" t="s">
        <v>51</v>
      </c>
      <c r="D27" s="11">
        <f>17675879.84+2847364.64+330000+28810</f>
        <v>20882054.48</v>
      </c>
      <c r="E27" s="11">
        <f>17236498.64+2817745.32+234222.2+28810</f>
        <v>20317276.16</v>
      </c>
    </row>
    <row r="28" spans="1:5" ht="28.5" x14ac:dyDescent="0.25">
      <c r="A28" s="4"/>
      <c r="B28" s="1" t="s">
        <v>53</v>
      </c>
      <c r="C28" s="14" t="s">
        <v>52</v>
      </c>
      <c r="D28" s="3">
        <f>D29+D30</f>
        <v>7896403.71</v>
      </c>
      <c r="E28" s="3">
        <f t="shared" ref="E28" si="7">E29+E30</f>
        <v>7529455.4800000004</v>
      </c>
    </row>
    <row r="29" spans="1:5" ht="30" x14ac:dyDescent="0.25">
      <c r="A29" s="4"/>
      <c r="B29" s="4" t="s">
        <v>55</v>
      </c>
      <c r="C29" s="8" t="s">
        <v>54</v>
      </c>
      <c r="D29" s="11">
        <f>1194984.01+120500+5128266.95+29360+700</f>
        <v>6473810.96</v>
      </c>
      <c r="E29" s="11">
        <f>1137146.22+120494.55+4919252.96+18635+700</f>
        <v>6196228.7300000004</v>
      </c>
    </row>
    <row r="30" spans="1:5" ht="30" x14ac:dyDescent="0.25">
      <c r="A30" s="4"/>
      <c r="B30" s="4" t="s">
        <v>57</v>
      </c>
      <c r="C30" s="8" t="s">
        <v>56</v>
      </c>
      <c r="D30" s="11">
        <f>1303992.75+118600</f>
        <v>1422592.75</v>
      </c>
      <c r="E30" s="11">
        <f>1220792.75+112434+31000-31000</f>
        <v>1333226.75</v>
      </c>
    </row>
    <row r="31" spans="1:5" ht="28.5" x14ac:dyDescent="0.25">
      <c r="A31" s="4"/>
      <c r="B31" s="1" t="s">
        <v>59</v>
      </c>
      <c r="C31" s="14" t="s">
        <v>58</v>
      </c>
      <c r="D31" s="3">
        <f>D32+D33</f>
        <v>930478.45</v>
      </c>
      <c r="E31" s="3">
        <f t="shared" ref="E31" si="8">E32+E33</f>
        <v>906578.45</v>
      </c>
    </row>
    <row r="32" spans="1:5" x14ac:dyDescent="0.25">
      <c r="A32" s="4"/>
      <c r="B32" s="4" t="s">
        <v>60</v>
      </c>
      <c r="C32" s="8" t="s">
        <v>63</v>
      </c>
      <c r="D32" s="11">
        <f>31000+291300</f>
        <v>322300</v>
      </c>
      <c r="E32" s="11">
        <f>31000+267400</f>
        <v>298400</v>
      </c>
    </row>
    <row r="33" spans="1:5" ht="45" x14ac:dyDescent="0.25">
      <c r="A33" s="4"/>
      <c r="B33" s="4" t="s">
        <v>61</v>
      </c>
      <c r="C33" s="8" t="s">
        <v>62</v>
      </c>
      <c r="D33" s="11">
        <f>463695+144483.45</f>
        <v>608178.44999999995</v>
      </c>
      <c r="E33" s="11">
        <f>463695+144483.45</f>
        <v>608178.44999999995</v>
      </c>
    </row>
    <row r="34" spans="1:5" ht="42.75" x14ac:dyDescent="0.25">
      <c r="A34" s="4"/>
      <c r="B34" s="1" t="s">
        <v>15</v>
      </c>
      <c r="C34" s="14" t="s">
        <v>14</v>
      </c>
      <c r="D34" s="3">
        <f>D35+D36</f>
        <v>5768197.0700000003</v>
      </c>
      <c r="E34" s="3">
        <f t="shared" ref="E34" si="9">E35+E36</f>
        <v>4273553.28</v>
      </c>
    </row>
    <row r="35" spans="1:5" ht="30" x14ac:dyDescent="0.25">
      <c r="A35" s="4"/>
      <c r="B35" s="4" t="s">
        <v>16</v>
      </c>
      <c r="C35" s="8" t="s">
        <v>18</v>
      </c>
      <c r="D35" s="16">
        <f>446000+5282428.07</f>
        <v>5728428.0700000003</v>
      </c>
      <c r="E35" s="11">
        <f>442772.6+3791011.68</f>
        <v>4233784.28</v>
      </c>
    </row>
    <row r="36" spans="1:5" ht="30" x14ac:dyDescent="0.25">
      <c r="A36" s="4"/>
      <c r="B36" s="4" t="s">
        <v>17</v>
      </c>
      <c r="C36" s="8" t="s">
        <v>19</v>
      </c>
      <c r="D36" s="11">
        <v>39769</v>
      </c>
      <c r="E36" s="11">
        <f>39769</f>
        <v>39769</v>
      </c>
    </row>
    <row r="37" spans="1:5" ht="42.75" x14ac:dyDescent="0.25">
      <c r="A37" s="4"/>
      <c r="B37" s="1" t="s">
        <v>10</v>
      </c>
      <c r="C37" s="14" t="s">
        <v>9</v>
      </c>
      <c r="D37" s="3">
        <f>D38+D39+D40+D41</f>
        <v>14611495.16</v>
      </c>
      <c r="E37" s="3">
        <f t="shared" ref="E37" si="10">E38+E39+E40+E41</f>
        <v>14303315.760000002</v>
      </c>
    </row>
    <row r="38" spans="1:5" ht="30" x14ac:dyDescent="0.25">
      <c r="A38" s="4"/>
      <c r="B38" s="4" t="s">
        <v>11</v>
      </c>
      <c r="C38" s="8" t="s">
        <v>12</v>
      </c>
      <c r="D38" s="11">
        <f>35000+200000</f>
        <v>235000</v>
      </c>
      <c r="E38" s="11">
        <f>30000+184540</f>
        <v>214540</v>
      </c>
    </row>
    <row r="39" spans="1:5" ht="45" x14ac:dyDescent="0.25">
      <c r="A39" s="4"/>
      <c r="B39" s="4" t="s">
        <v>13</v>
      </c>
      <c r="C39" s="8" t="s">
        <v>20</v>
      </c>
      <c r="D39" s="11">
        <f>223360+35900</f>
        <v>259260</v>
      </c>
      <c r="E39" s="11">
        <v>223073</v>
      </c>
    </row>
    <row r="40" spans="1:5" ht="45" x14ac:dyDescent="0.25">
      <c r="A40" s="4"/>
      <c r="B40" s="4" t="s">
        <v>24</v>
      </c>
      <c r="C40" s="8" t="s">
        <v>23</v>
      </c>
      <c r="D40" s="11">
        <f>20000+62200+49600+297400+66000</f>
        <v>495200</v>
      </c>
      <c r="E40" s="11">
        <f>20000+62200+49600+297400+46123.49</f>
        <v>475323.49</v>
      </c>
    </row>
    <row r="41" spans="1:5" x14ac:dyDescent="0.25">
      <c r="A41" s="4"/>
      <c r="B41" s="4" t="s">
        <v>22</v>
      </c>
      <c r="C41" s="8" t="s">
        <v>21</v>
      </c>
      <c r="D41" s="11">
        <f>1058176.64+12563858.52</f>
        <v>13622035.16</v>
      </c>
      <c r="E41" s="11">
        <f>1058176.64+12332202.63</f>
        <v>13390379.270000001</v>
      </c>
    </row>
    <row r="42" spans="1:5" x14ac:dyDescent="0.25">
      <c r="C42" s="12"/>
    </row>
    <row r="44" spans="1:5" x14ac:dyDescent="0.25">
      <c r="D44" s="15"/>
      <c r="E44" s="15"/>
    </row>
  </sheetData>
  <mergeCells count="7">
    <mergeCell ref="A8:E9"/>
    <mergeCell ref="C2:E2"/>
    <mergeCell ref="C3:E3"/>
    <mergeCell ref="C4:E4"/>
    <mergeCell ref="C5:E5"/>
    <mergeCell ref="C6:E6"/>
    <mergeCell ref="C7:E7"/>
  </mergeCells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xxxx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Финотдел</dc:creator>
  <cp:lastModifiedBy>Финотдел</cp:lastModifiedBy>
  <cp:lastPrinted>2016-04-29T11:50:17Z</cp:lastPrinted>
  <dcterms:created xsi:type="dcterms:W3CDTF">2009-01-13T08:45:33Z</dcterms:created>
  <dcterms:modified xsi:type="dcterms:W3CDTF">2016-06-06T05:12:03Z</dcterms:modified>
</cp:coreProperties>
</file>