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алагаева\Documents\Дума\Дума 5 созыв\2016\апреля 2016\Изменения в бюджет 2016\"/>
    </mc:Choice>
  </mc:AlternateContent>
  <bookViews>
    <workbookView xWindow="120" yWindow="135" windowWidth="18975" windowHeight="11760"/>
  </bookViews>
  <sheets>
    <sheet name="ведомственная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F142" i="1" l="1"/>
  <c r="F143" i="1"/>
  <c r="F265" i="1" l="1"/>
  <c r="F264" i="1"/>
  <c r="F112" i="1" l="1"/>
  <c r="F215" i="1" l="1"/>
  <c r="F145" i="1"/>
  <c r="F199" i="1"/>
  <c r="F198" i="1" s="1"/>
  <c r="F197" i="1" s="1"/>
  <c r="F196" i="1" s="1"/>
  <c r="F177" i="1" l="1"/>
  <c r="F163" i="1"/>
  <c r="F152" i="1"/>
  <c r="F141" i="1"/>
  <c r="F139" i="1"/>
  <c r="F136" i="1"/>
  <c r="F125" i="1"/>
  <c r="F116" i="1"/>
  <c r="F113" i="1"/>
  <c r="F24" i="1"/>
  <c r="F223" i="1" l="1"/>
  <c r="F249" i="1" l="1"/>
  <c r="F248" i="1" s="1"/>
  <c r="F247" i="1" s="1"/>
  <c r="F246" i="1" s="1"/>
  <c r="F245" i="1" s="1"/>
  <c r="F244" i="1" s="1"/>
  <c r="F243" i="1" s="1"/>
  <c r="F240" i="1"/>
  <c r="F239" i="1" s="1"/>
  <c r="F234" i="1"/>
  <c r="F233" i="1" s="1"/>
  <c r="F232" i="1" l="1"/>
  <c r="F231" i="1" s="1"/>
  <c r="F230" i="1" s="1"/>
  <c r="F238" i="1"/>
  <c r="F237" i="1" s="1"/>
  <c r="F236" i="1" s="1"/>
  <c r="F229" i="1" l="1"/>
  <c r="F128" i="1" l="1"/>
  <c r="F105" i="1" l="1"/>
  <c r="F23" i="1" l="1"/>
  <c r="F95" i="1" l="1"/>
  <c r="F64" i="1" l="1"/>
  <c r="F21" i="1" l="1"/>
  <c r="F171" i="1" l="1"/>
  <c r="F187" i="1"/>
  <c r="F228" i="1"/>
  <c r="F227" i="1" l="1"/>
  <c r="F17" i="1"/>
  <c r="F16" i="1" s="1"/>
  <c r="F15" i="1" s="1"/>
  <c r="F20" i="1"/>
  <c r="F22" i="1"/>
  <c r="F28" i="1"/>
  <c r="F27" i="1" s="1"/>
  <c r="F26" i="1" s="1"/>
  <c r="F34" i="1"/>
  <c r="F36" i="1"/>
  <c r="F40" i="1"/>
  <c r="F39" i="1" s="1"/>
  <c r="F38" i="1" s="1"/>
  <c r="F45" i="1"/>
  <c r="F44" i="1" s="1"/>
  <c r="F43" i="1" s="1"/>
  <c r="F49" i="1"/>
  <c r="F48" i="1" s="1"/>
  <c r="F52" i="1"/>
  <c r="F55" i="1"/>
  <c r="F63" i="1"/>
  <c r="F62" i="1" s="1"/>
  <c r="F61" i="1" s="1"/>
  <c r="F60" i="1" s="1"/>
  <c r="F59" i="1" s="1"/>
  <c r="F58" i="1" s="1"/>
  <c r="F71" i="1"/>
  <c r="F70" i="1" s="1"/>
  <c r="F74" i="1"/>
  <c r="F73" i="1" s="1"/>
  <c r="F81" i="1"/>
  <c r="F80" i="1" s="1"/>
  <c r="F79" i="1" s="1"/>
  <c r="F78" i="1" s="1"/>
  <c r="F77" i="1" s="1"/>
  <c r="F93" i="1"/>
  <c r="F92" i="1" s="1"/>
  <c r="F91" i="1" s="1"/>
  <c r="F90" i="1" s="1"/>
  <c r="F89" i="1" s="1"/>
  <c r="F101" i="1"/>
  <c r="F103" i="1"/>
  <c r="F115" i="1"/>
  <c r="F118" i="1"/>
  <c r="F117" i="1" s="1"/>
  <c r="F124" i="1"/>
  <c r="F123" i="1" s="1"/>
  <c r="F127" i="1"/>
  <c r="F126" i="1" s="1"/>
  <c r="F133" i="1"/>
  <c r="F135" i="1"/>
  <c r="F138" i="1"/>
  <c r="F140" i="1"/>
  <c r="F150" i="1"/>
  <c r="F154" i="1"/>
  <c r="F161" i="1"/>
  <c r="F165" i="1"/>
  <c r="F169" i="1"/>
  <c r="F168" i="1" s="1"/>
  <c r="F175" i="1"/>
  <c r="F179" i="1"/>
  <c r="F182" i="1"/>
  <c r="F186" i="1"/>
  <c r="F192" i="1"/>
  <c r="F194" i="1"/>
  <c r="F206" i="1"/>
  <c r="F210" i="1"/>
  <c r="F213" i="1"/>
  <c r="F217" i="1"/>
  <c r="F222" i="1"/>
  <c r="F221" i="1" s="1"/>
  <c r="F225" i="1"/>
  <c r="F255" i="1"/>
  <c r="F254" i="1" s="1"/>
  <c r="F253" i="1" s="1"/>
  <c r="F252" i="1" s="1"/>
  <c r="F251" i="1" s="1"/>
  <c r="F250" i="1" s="1"/>
  <c r="F263" i="1"/>
  <c r="F262" i="1" s="1"/>
  <c r="F261" i="1" s="1"/>
  <c r="F260" i="1" s="1"/>
  <c r="F259" i="1" s="1"/>
  <c r="F258" i="1" s="1"/>
  <c r="F271" i="1"/>
  <c r="F270" i="1" s="1"/>
  <c r="F269" i="1" s="1"/>
  <c r="F268" i="1" s="1"/>
  <c r="F267" i="1" s="1"/>
  <c r="F266" i="1" s="1"/>
  <c r="F87" i="1"/>
  <c r="F86" i="1" s="1"/>
  <c r="F85" i="1" s="1"/>
  <c r="F84" i="1" s="1"/>
  <c r="F224" i="1" l="1"/>
  <c r="F191" i="1"/>
  <c r="F190" i="1" s="1"/>
  <c r="F189" i="1" s="1"/>
  <c r="F188" i="1" s="1"/>
  <c r="F137" i="1"/>
  <c r="F33" i="1"/>
  <c r="F32" i="1" s="1"/>
  <c r="F31" i="1" s="1"/>
  <c r="F132" i="1"/>
  <c r="F100" i="1"/>
  <c r="F99" i="1" s="1"/>
  <c r="F98" i="1" s="1"/>
  <c r="F97" i="1" s="1"/>
  <c r="F83" i="1" s="1"/>
  <c r="F122" i="1"/>
  <c r="F121" i="1" s="1"/>
  <c r="F120" i="1" s="1"/>
  <c r="F111" i="1"/>
  <c r="F110" i="1" s="1"/>
  <c r="F109" i="1" s="1"/>
  <c r="F108" i="1" s="1"/>
  <c r="F212" i="1"/>
  <c r="F181" i="1"/>
  <c r="F220" i="1"/>
  <c r="F19" i="1"/>
  <c r="F14" i="1" s="1"/>
  <c r="F13" i="1" s="1"/>
  <c r="F51" i="1"/>
  <c r="F47" i="1" s="1"/>
  <c r="F42" i="1" s="1"/>
  <c r="F69" i="1"/>
  <c r="F68" i="1" s="1"/>
  <c r="F67" i="1" s="1"/>
  <c r="F66" i="1" s="1"/>
  <c r="F160" i="1"/>
  <c r="F159" i="1" s="1"/>
  <c r="F174" i="1"/>
  <c r="F173" i="1" s="1"/>
  <c r="F149" i="1"/>
  <c r="F148" i="1" s="1"/>
  <c r="F147" i="1" s="1"/>
  <c r="F146" i="1" s="1"/>
  <c r="F205" i="1"/>
  <c r="F30" i="1" l="1"/>
  <c r="F131" i="1"/>
  <c r="F130" i="1" s="1"/>
  <c r="F129" i="1" s="1"/>
  <c r="F107" i="1" s="1"/>
  <c r="F204" i="1"/>
  <c r="F158" i="1"/>
  <c r="F157" i="1" s="1"/>
  <c r="F12" i="1"/>
  <c r="F203" i="1"/>
  <c r="F202" i="1" s="1"/>
  <c r="F201" i="1" s="1"/>
  <c r="F11" i="1" l="1"/>
  <c r="F10" i="1" s="1"/>
</calcChain>
</file>

<file path=xl/sharedStrings.xml><?xml version="1.0" encoding="utf-8"?>
<sst xmlns="http://schemas.openxmlformats.org/spreadsheetml/2006/main" count="1098" uniqueCount="308">
  <si>
    <t>ППП</t>
  </si>
  <si>
    <t>КЦСР</t>
  </si>
  <si>
    <t>КВР</t>
  </si>
  <si>
    <t>Наименование</t>
  </si>
  <si>
    <t>ВСЕГО</t>
  </si>
  <si>
    <t>Администрация ЗАТО Солнечный</t>
  </si>
  <si>
    <t>Общегосударственные расходы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</si>
  <si>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</si>
  <si>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</si>
  <si>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Резервные фонды органов местного самоуправления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</si>
  <si>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</si>
  <si>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</si>
  <si>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</si>
  <si>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</si>
  <si>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</si>
  <si>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</si>
  <si>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</si>
  <si>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</si>
  <si>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</si>
  <si>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Периодическая печать и издательства</t>
  </si>
  <si>
    <t>Социальная политика</t>
  </si>
  <si>
    <t xml:space="preserve">Образование 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</si>
  <si>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</si>
  <si>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</si>
  <si>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</si>
  <si>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</si>
  <si>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Финансовый отдел администрации ЗАТО Солнечный</t>
  </si>
  <si>
    <t>001</t>
  </si>
  <si>
    <t>920</t>
  </si>
  <si>
    <t xml:space="preserve"> 001</t>
  </si>
  <si>
    <t>Средства массовой информации</t>
  </si>
  <si>
    <t>РП</t>
  </si>
  <si>
    <t>0100</t>
  </si>
  <si>
    <t>0104</t>
  </si>
  <si>
    <t>0111</t>
  </si>
  <si>
    <t>0113</t>
  </si>
  <si>
    <t>0200</t>
  </si>
  <si>
    <t>0203</t>
  </si>
  <si>
    <t>0400</t>
  </si>
  <si>
    <t>0408</t>
  </si>
  <si>
    <t>0500</t>
  </si>
  <si>
    <t>0501</t>
  </si>
  <si>
    <t>0502</t>
  </si>
  <si>
    <t>0503</t>
  </si>
  <si>
    <t>0700</t>
  </si>
  <si>
    <t>0701</t>
  </si>
  <si>
    <t>0702</t>
  </si>
  <si>
    <t>0707</t>
  </si>
  <si>
    <t>0801</t>
  </si>
  <si>
    <t>1000</t>
  </si>
  <si>
    <t>1200</t>
  </si>
  <si>
    <t>1202</t>
  </si>
  <si>
    <t>0106</t>
  </si>
  <si>
    <t>0800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</si>
  <si>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</si>
  <si>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</si>
  <si>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</si>
  <si>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</si>
  <si>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 решению Думы ЗАТО Солнечный</t>
  </si>
  <si>
    <t>0304</t>
  </si>
  <si>
    <t>Органы юстиции</t>
  </si>
  <si>
    <t>100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</si>
  <si>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</si>
  <si>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</si>
  <si>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</si>
  <si>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</si>
  <si>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</si>
  <si>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</si>
  <si>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</si>
  <si>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002</t>
  </si>
  <si>
    <t>Дума ЗАТО Солнечный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</si>
  <si>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</si>
  <si>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</si>
  <si>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</t>
  </si>
  <si>
    <t>Ревизионная комиссия ЗАТО Солнечный</t>
  </si>
  <si>
    <t>0409</t>
  </si>
  <si>
    <t>Дорожное хозяйство (дорожные фонды)</t>
  </si>
  <si>
    <t>Подпрограмма «Улучшение жилищных условий проживания граждан»</t>
  </si>
  <si>
    <t>1004</t>
  </si>
  <si>
    <t>Охрана семьи и детства</t>
  </si>
  <si>
    <t>Сумма, руб.</t>
  </si>
  <si>
    <t>Муниципальная программа ЗАТО Солнечный
«Жилищно-коммунальное хозяйство и благоустройство ЗАТО Солнечный Тверской области» на 2015 - 2017 годы</t>
  </si>
  <si>
    <t>Расходы, не включенные в муниципальные программы ЗАТО Солнечный</t>
  </si>
  <si>
    <t>Расходы на обеспечение деятельности представительного органа местного самоуправления ЗАТО Солнечный, органов местного самоуправления ЗАТО Солнечный</t>
  </si>
  <si>
    <t>Центральный аппарат органов, не включенных в муниципальные программы ЗАТО Солнечный</t>
  </si>
  <si>
    <t>Муниципальная программа "Муниципальное управление и гражданское общество ЗАТО Солнечный Тверской области" на 2015-2017 годы</t>
  </si>
  <si>
    <t>Подпрограмма "Создание условий для эффективного функционирования администрации ЗАТО Солнечный"</t>
  </si>
  <si>
    <t>Профессиональная переподготовка и повышение квалификации муниципальных служащих</t>
  </si>
  <si>
    <t>Обеспечивающая подпрограмма</t>
  </si>
  <si>
    <t>Глава администрации ЗАТО Солнечный</t>
  </si>
  <si>
    <t>Аппарат администрации ЗАТО Солнечный</t>
  </si>
  <si>
    <t>Мероприятия, не включенные в муниципальные программы ЗАТО Солнечный</t>
  </si>
  <si>
    <t>Подпрограмма "Обеспечение взаимодействия с исполнительными органами государственной власти Тверской области"</t>
  </si>
  <si>
    <t>Взаимодействие с Ассоциацией "Совет муниципальных образований"</t>
  </si>
  <si>
    <t>Осуществление государственных полномочий Тверской области по созданию, исполнению полномочий по обеспечению деятельности комиссий по делам несовершеннолетних</t>
  </si>
  <si>
    <t>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</si>
  <si>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Российской Федерации по первичному воинскому учету на территориях, где отсутствуют военные комиссариаты</t>
  </si>
  <si>
    <t>Осуществление полномочий Российской Федерации по государственной регистрации актов гражданского состояния</t>
  </si>
  <si>
    <t>Отдел ЗАГС администрации ЗАТО Солнечный</t>
  </si>
  <si>
    <t>Организационное обеспечение проведения мероприятий с участием главы ЗАТО Солнечный и администрации ЗАТО Солнечный</t>
  </si>
  <si>
    <t>Информирование населения ЗАТО Солнечный Тверской области о деятельности органов местного самоуправления ЗАТО Солнечный Тверской области, основных направлениях социально-экономического развития ЗАТО Солнечный Тверской области через электронные и печатные средства массовой информации</t>
  </si>
  <si>
    <t>Подпрограмма "Сохранение и развитие культурного потенциала ЗАТО Солнечный"</t>
  </si>
  <si>
    <t>Библиотечное обслуживание населения</t>
  </si>
  <si>
    <t>Обеспечение деятельности культурно-досуговых муниципальных учреждений</t>
  </si>
  <si>
    <t>Профессиональная переподготовка и повышение квалификации специалистов сферы "Культура"</t>
  </si>
  <si>
    <t>Подпрограмма "Реализация социально значимых проектов в сфере культуры</t>
  </si>
  <si>
    <t>Организация и проведение социально значимых мероприятий и проектов</t>
  </si>
  <si>
    <t>Противопожарные мероприятия</t>
  </si>
  <si>
    <t>Муниципальная программа "Культура ЗАТО Солнечный Тверской области" на 2015-2017 годы</t>
  </si>
  <si>
    <t>Муниципальная программа "Управление имуществом и земельными ресурсами ЗАТО Солнечный Тверской области" на 2015-2017гг.</t>
  </si>
  <si>
    <t>Подпрограмма "Управление муниципальным имуществом ЗАТО Солнечный"</t>
  </si>
  <si>
    <t>Подготовка объектов муниципального имущества к приватизации, государственной регистрации права собственности, передаче в пользование третьим лицам</t>
  </si>
  <si>
    <t>Содержание и обслуживание муниципальной казны ЗАТО Солнечный</t>
  </si>
  <si>
    <t>Подпрограмма "Управление земельными ресурсами ЗАТО Солнечный"</t>
  </si>
  <si>
    <t>Формирование и оценка земельных участков, находящихся в ведении ЗАТО Солнечный</t>
  </si>
  <si>
    <t>Муниципальная программа "Развитие транспортного комплекса и дорожного хозяйства ЗАТО Солнечный" на 2015-2017 годы</t>
  </si>
  <si>
    <t>Подпрограмма "Транспортное обслуживание населения, развитие и сохранность автомобильных дорог общего пользования местного значения"</t>
  </si>
  <si>
    <t>Поддержка социальных маршрутов внутреннего водного транспорта</t>
  </si>
  <si>
    <t>Содержание автомобильных дорог и сооружений на них</t>
  </si>
  <si>
    <t>Муниципальная программа "Обеспечение правопорядка и безопасности населения ЗАТО Солнечный" на 2015-2017гг.</t>
  </si>
  <si>
    <t>Подпрограмма "Повышение безопасности населения ЗАТО Солнечный"</t>
  </si>
  <si>
    <t>Обеспечение функционирования Единой дежурно-диспетчерской службы</t>
  </si>
  <si>
    <t>Подпрограмма "Обеспечение комфортных условий проживания в поселке Солнечный"</t>
  </si>
  <si>
    <t>Санитарная рубка погибших и поврежденных зеленых насаждений городских лесов ЗАТО Солнечный</t>
  </si>
  <si>
    <t>Комплекс мероприятий по озеленению поселка</t>
  </si>
  <si>
    <t>Прочие мероприятия по благоустройству</t>
  </si>
  <si>
    <t>Подпрограмма «Повышение надежности и эффективности функционирования объектов коммунального назначения ЗАТО Солнечный»</t>
  </si>
  <si>
    <t>Организация уличного освещения поселка Солнечный</t>
  </si>
  <si>
    <t>Переселение граждан из ветхого и аварийного жилья</t>
  </si>
  <si>
    <t>Предоставление муниципальной поддержки гражданам для приобретения строящегося жилья</t>
  </si>
  <si>
    <t>Формирование фондов капитального ремонта общего имущество МКД муниципального жилого фонда на счете регионального оператора</t>
  </si>
  <si>
    <t>Муниципальная программа "Развитие образования ЗАТО Солнечный Тверской области" на 2015-2017гг.</t>
  </si>
  <si>
    <t>Подпрограмма "Дошкольное и общее образование"</t>
  </si>
  <si>
    <t>Создание условий для предоставления общедоступного и бесплатного образования муниципальными казенными учреждениями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</si>
  <si>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</si>
  <si>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Создание условий для предоставления общедоступного и бесплатного образования муниципальными общеобразовательными учреждениями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</si>
  <si>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учреждениях, обеспечение дополнительного образования детей в муниципальных общеобразовательных учреждениях</t>
  </si>
  <si>
    <t>Подпрограмма "Дополнительное образование"</t>
  </si>
  <si>
    <t>Обеспечение деятельности муниципальных учреждений дополнительного образования детей спортивной направленности</t>
  </si>
  <si>
    <t>Обеспечение проведения спортивных муниципальных мероприятий, организация участия в областных и всероссийских мероприятиях</t>
  </si>
  <si>
    <t>Организация досуга и занятости детей в каникулярное время</t>
  </si>
  <si>
    <t>Санитарная обработка мусорных контейнеров и мест их установки</t>
  </si>
  <si>
    <t>Обеспечение деятельности муниципальных учреждений дополнительного образования детей в сфере культуры</t>
  </si>
  <si>
    <t>Организация участия в областных и всероссийских творческих мероприятиях</t>
  </si>
  <si>
    <t>1001</t>
  </si>
  <si>
    <t>Пенсионное обеспечение</t>
  </si>
  <si>
    <t>Выплата пенсии за выслугу лет муниципальным служащим, замещавшим муниципальные должности и должности муниципальной службы ЗАТО Солнечный</t>
  </si>
  <si>
    <t>01</t>
  </si>
  <si>
    <t>Комплектование библиотечных фондов</t>
  </si>
  <si>
    <t xml:space="preserve">Ведомственная структура расходов бюджета ЗАТО Солнечный на 2016 год </t>
  </si>
  <si>
    <t>9900000000</t>
  </si>
  <si>
    <t>992002000А</t>
  </si>
  <si>
    <t>Развитие кадрового потенциала администрации ЗАТО Солнечный</t>
  </si>
  <si>
    <t>Эффективное использование и оптимизация состава муниципального имущества ЗАТО Солнечный Тверской области</t>
  </si>
  <si>
    <t>Развитие инфраструктуры земельных ресурсов ЗАТО Солнечный</t>
  </si>
  <si>
    <t>Организационное обеспечение выполнения администрацией ЗАТО Солнечный Тверской области возложенных на нее функций</t>
  </si>
  <si>
    <t>Обеспечение взаимодействия с исполнительными органами государственной власти Тверской области</t>
  </si>
  <si>
    <t>Исполнение администрацией ЗАТО Солнечный переданных государственных полномочий</t>
  </si>
  <si>
    <t>0400000000</t>
  </si>
  <si>
    <t>0420000000</t>
  </si>
  <si>
    <t>0420100000</t>
  </si>
  <si>
    <t>Организация защиты населения и территории ЗАТО Солнечный от чрезвычайных ситуаций природного и техногенного характера</t>
  </si>
  <si>
    <t>0405</t>
  </si>
  <si>
    <t>Селькое хозяйство и рыболовство</t>
  </si>
  <si>
    <t xml:space="preserve">Расходы, не включенные в муниципальные программы бюджета ЗАТО Солнечный Тверской области </t>
  </si>
  <si>
    <t>9940000000</t>
  </si>
  <si>
    <t>Осуществление отдельных государственных полномочий Тверской области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животных и человека</t>
  </si>
  <si>
    <t>0300000000</t>
  </si>
  <si>
    <t>Внутренний водный транспорт</t>
  </si>
  <si>
    <t>Субсидии на поддержку оциальных маршрутов внутреннего водного транспорта</t>
  </si>
  <si>
    <t>Содержание автомобильных дорог общего пользования местного значения и сооружений на них, нацеленное на обеспечение их проезжаемости и безопасности</t>
  </si>
  <si>
    <t>Капитальный ремонт, ремонт автомобильных дорог общего пользования местного значения и сооружений на них</t>
  </si>
  <si>
    <t>0100000000</t>
  </si>
  <si>
    <t>0110000000</t>
  </si>
  <si>
    <t>0110100000</t>
  </si>
  <si>
    <t>Создание условий для развития жилищного строительства</t>
  </si>
  <si>
    <t>011012001Б</t>
  </si>
  <si>
    <t>011012002Ж</t>
  </si>
  <si>
    <t>0110200000</t>
  </si>
  <si>
    <t>Организация проведения капитального ремонта общего имущества в многоквартирных домах на территории ЗАТО Солнечный</t>
  </si>
  <si>
    <t>011022003Л</t>
  </si>
  <si>
    <t>0120000000</t>
  </si>
  <si>
    <t>0120100000</t>
  </si>
  <si>
    <t>Обеспечение надежности функционирования объектов коммунальной инфраструктуры</t>
  </si>
  <si>
    <t>012022002Б</t>
  </si>
  <si>
    <t>Создание условий для развития электросетевого комплекса ЗАТО Солнечный</t>
  </si>
  <si>
    <t>0120200000</t>
  </si>
  <si>
    <t>012012005Б</t>
  </si>
  <si>
    <t>Прочие мероприятия в области коммунального хозяйства</t>
  </si>
  <si>
    <t>0130000000</t>
  </si>
  <si>
    <t>Обеспечение санитарного состояния территории ЗАТО Солнечный</t>
  </si>
  <si>
    <t>0130100000</t>
  </si>
  <si>
    <t>013012001Б</t>
  </si>
  <si>
    <t>013012002Б</t>
  </si>
  <si>
    <t>Благоустройство территории поселка Солнечный</t>
  </si>
  <si>
    <t>0130200000</t>
  </si>
  <si>
    <t>013022003Б</t>
  </si>
  <si>
    <t>013022004Б</t>
  </si>
  <si>
    <t>Благоустройство придомовых территорий многоквартирных домов</t>
  </si>
  <si>
    <t>013022005Б</t>
  </si>
  <si>
    <t>Развитие дошкольного образования</t>
  </si>
  <si>
    <t>0500000000</t>
  </si>
  <si>
    <t>0510000000</t>
  </si>
  <si>
    <t>0510100000</t>
  </si>
  <si>
    <t>051012001Д</t>
  </si>
  <si>
    <t>0510200000</t>
  </si>
  <si>
    <t>Обеспечение предоставления услуг дошкольного, начального общего, основного общего, среднего общего образования в общеобразовательных организациях</t>
  </si>
  <si>
    <t>Обеспечение комплексной деятельности по сохранению и укреплению здоровья школьников, формированию основ здорового образа жизни</t>
  </si>
  <si>
    <t>Организация обеспечения учащихся начальных классов муниципальных образовательных учреждений горячим питанием</t>
  </si>
  <si>
    <t>Обеспечение учащихся начальных классов муниципальных образовательных учреждений горячим питанием</t>
  </si>
  <si>
    <t>0520000000</t>
  </si>
  <si>
    <t>0520100000</t>
  </si>
  <si>
    <t>Обеспечение предоставления услуг дополнительного образования в общеобразовательных организациях физкультуры и спорта</t>
  </si>
  <si>
    <t>0520200000</t>
  </si>
  <si>
    <t>Создание условий для воспитания гармонично-развитой творческой личности</t>
  </si>
  <si>
    <t>0600000000</t>
  </si>
  <si>
    <t>0610000000</t>
  </si>
  <si>
    <t>0610100000</t>
  </si>
  <si>
    <t>Сохранение и развитие библиотечного дела</t>
  </si>
  <si>
    <t>Поддержка непрофессионального искусства и народного творчества</t>
  </si>
  <si>
    <t>0620000000</t>
  </si>
  <si>
    <t>0620100000</t>
  </si>
  <si>
    <t>Обеспечение многообразия художественной, творческой жизни ЗАТО Солнечный</t>
  </si>
  <si>
    <t>062012001Б</t>
  </si>
  <si>
    <t>Укрепление и модернизация материально-технической базы муниципальных учреждений культуры ЗАТО Солнечный</t>
  </si>
  <si>
    <t>Проведение капитального ремонта, ремонт зданий и помещений муниципальных учреждений культуры ЗАТО Солнечный</t>
  </si>
  <si>
    <t>9990000000</t>
  </si>
  <si>
    <t>999002010Ц</t>
  </si>
  <si>
    <t>999002020С</t>
  </si>
  <si>
    <t>Муниципальная программа ЗАТО Солнечный Тверской области «Муниципальное управление и гражданское общество ЗАТО Солнечный» на 2015-2017 годы</t>
  </si>
  <si>
    <t>Подпрограмма «Создание условий для эффективного функционирования администрации ЗАТО Солнечный»</t>
  </si>
  <si>
    <t>Подпрограмма «Обеспечение взаимодействия с исполнительными органами государственной власти Тверской области»</t>
  </si>
  <si>
    <t>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</si>
  <si>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Создание условий для устройства ледовой переправы</t>
  </si>
  <si>
    <t>Подпрограмма "Создание условий для эффективного функционирования администрации ЗАТО Солнечный Тверской области "</t>
  </si>
  <si>
    <t>Организационное обеспечение деятельности, информационной открытости администрации ЗАТО Солнечный Тверской области</t>
  </si>
  <si>
    <t>Исполнение администрацией ЗАТО Солнечный отдельных переданных государственных полномочий</t>
  </si>
  <si>
    <t>0700000000</t>
  </si>
  <si>
    <t>0710000000</t>
  </si>
  <si>
    <t>0710100000</t>
  </si>
  <si>
    <t>071012001Б</t>
  </si>
  <si>
    <t>0790000000</t>
  </si>
  <si>
    <t>079002001С</t>
  </si>
  <si>
    <t>079002002С</t>
  </si>
  <si>
    <t>061012001Б</t>
  </si>
  <si>
    <t>061012002И</t>
  </si>
  <si>
    <t>0710200000</t>
  </si>
  <si>
    <t>071022002Б</t>
  </si>
  <si>
    <t>0320000000</t>
  </si>
  <si>
    <t>0320100000</t>
  </si>
  <si>
    <t>032012001Б</t>
  </si>
  <si>
    <t>0200000000</t>
  </si>
  <si>
    <t>0210000000</t>
  </si>
  <si>
    <t>0210100000</t>
  </si>
  <si>
    <t>02101S031Ж</t>
  </si>
  <si>
    <t>021011031Н</t>
  </si>
  <si>
    <t>0210200000</t>
  </si>
  <si>
    <t>021022001Б</t>
  </si>
  <si>
    <t>021022002Л</t>
  </si>
  <si>
    <t>021022003Б</t>
  </si>
  <si>
    <t>0410000000</t>
  </si>
  <si>
    <t>0410100000</t>
  </si>
  <si>
    <t>041012001Д</t>
  </si>
  <si>
    <t>041011074П</t>
  </si>
  <si>
    <t>0410200000</t>
  </si>
  <si>
    <t>041022002Д</t>
  </si>
  <si>
    <t>041021075П</t>
  </si>
  <si>
    <t>0410300000</t>
  </si>
  <si>
    <t>041031023Н</t>
  </si>
  <si>
    <t>04103S023Д</t>
  </si>
  <si>
    <t>042012001Д</t>
  </si>
  <si>
    <t>042012002Д</t>
  </si>
  <si>
    <t>0420200000</t>
  </si>
  <si>
    <t>042022001Д</t>
  </si>
  <si>
    <t>042022003Д</t>
  </si>
  <si>
    <t>041031024Н</t>
  </si>
  <si>
    <t>04103S024Д</t>
  </si>
  <si>
    <t>051012002Д</t>
  </si>
  <si>
    <t>051022003Д</t>
  </si>
  <si>
    <t>051022004Д</t>
  </si>
  <si>
    <t>052012001Б</t>
  </si>
  <si>
    <t>052022001Л</t>
  </si>
  <si>
    <t>052022003Б</t>
  </si>
  <si>
    <t>071012002Э</t>
  </si>
  <si>
    <t>0720000000</t>
  </si>
  <si>
    <t>0720200000</t>
  </si>
  <si>
    <t>072021050О</t>
  </si>
  <si>
    <t>071022001Б</t>
  </si>
  <si>
    <t>Организация отдыха детей в каникулярное время</t>
  </si>
  <si>
    <t>994001055О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</si>
  <si>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</si>
  <si>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</si>
  <si>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0720100000</t>
  </si>
  <si>
    <t>072012001Б</t>
  </si>
  <si>
    <t>072021051О</t>
  </si>
  <si>
    <t>072021054О</t>
  </si>
  <si>
    <t>072025118О</t>
  </si>
  <si>
    <t>072025930О</t>
  </si>
  <si>
    <t>Приложение № 4</t>
  </si>
  <si>
    <t>"О внесении изменений в бюджет ЗАТО Солнечный Тверской области на 2016 год"</t>
  </si>
  <si>
    <t>0709</t>
  </si>
  <si>
    <t>Другие вопросы в области образования</t>
  </si>
  <si>
    <t>Муниципальная программа ЗАТО Солнечный Тверской области «Развитие образования ЗАТО Солнечный» на 2015-2017 годы</t>
  </si>
  <si>
    <t>Подпрограмма «Дополнительное образование»</t>
  </si>
  <si>
    <t>042021092П</t>
  </si>
  <si>
    <t>Реализация мероприятий по обращениям, поступающим к депутатам Законодательного Собрания Тверской области</t>
  </si>
  <si>
    <t>Закупка товаров, работ и услуг для обеспечения государственных (муниципальных) нужд</t>
  </si>
  <si>
    <t>от 12.05.2016 г. № 27-5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</si>
</sst>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/>
    <xf numFmtId="0" fontId="0" fillId="2" borderId="0" xfId="0" applyFont="1" applyFill="1"/>
    <xf numFmtId="4" fontId="3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3"/>
  <sheetViews>
    <sheetView tabSelected="1" zoomScale="130" zoomScaleNormal="130" workbookViewId="0">
      <selection activeCell="H9" sqref="H9"/>
    </sheetView>
  </sheetViews>
  <sheetFormatPr defaultRowHeight="15" x14ac:dyDescent="0.25"/>
  <cols>
    <col min="1" max="1" width="5.42578125" customWidth="1"/>
    <col min="2" max="2" width="6.42578125" customWidth="1"/>
    <col min="3" max="3" width="11.85546875" customWidth="1"/>
    <col min="4" max="4" width="5.28515625" bestFit="1" customWidth="1"/>
    <col min="5" max="5" width="70.42578125" customWidth="1"/>
    <col min="6" max="6" width="16.42578125" customWidth="1"/>
    <col min="7" max="7" width="12.42578125" customWidth="1"/>
  </cols>
  <sheetData>
    <row r="2" spans="1:6" ht="15.75" x14ac:dyDescent="0.25">
      <c r="E2" s="19" t="s">
        <v>298</v>
      </c>
      <c r="F2" s="19"/>
    </row>
    <row r="3" spans="1:6" ht="15.75" x14ac:dyDescent="0.25">
      <c r="E3" s="19" t="s">
        <v>58</v>
      </c>
      <c r="F3" s="19"/>
    </row>
    <row r="4" spans="1:6" ht="15.75" x14ac:dyDescent="0.25">
      <c r="E4" s="19" t="s">
        <v>299</v>
      </c>
      <c r="F4" s="19"/>
    </row>
    <row r="5" spans="1:6" ht="15.75" x14ac:dyDescent="0.25">
      <c r="E5" s="19" t="s">
        <v>307</v>
      </c>
      <c r="F5" s="19"/>
    </row>
    <row r="6" spans="1:6" ht="15.75" x14ac:dyDescent="0.25">
      <c r="E6" s="19"/>
      <c r="F6" s="19"/>
    </row>
    <row r="7" spans="1:6" ht="21" customHeight="1" x14ac:dyDescent="0.25">
      <c r="A7" s="17" t="s">
        <v>149</v>
      </c>
      <c r="B7" s="17"/>
      <c r="C7" s="17"/>
      <c r="D7" s="17"/>
      <c r="E7" s="17"/>
      <c r="F7" s="17"/>
    </row>
    <row r="8" spans="1:6" x14ac:dyDescent="0.25">
      <c r="A8" s="18"/>
      <c r="B8" s="18"/>
      <c r="C8" s="18"/>
      <c r="D8" s="18"/>
      <c r="E8" s="18"/>
      <c r="F8" s="18"/>
    </row>
    <row r="9" spans="1:6" ht="28.5" x14ac:dyDescent="0.25">
      <c r="A9" s="5" t="s">
        <v>0</v>
      </c>
      <c r="B9" s="5" t="s">
        <v>31</v>
      </c>
      <c r="C9" s="5" t="s">
        <v>1</v>
      </c>
      <c r="D9" s="5" t="s">
        <v>2</v>
      </c>
      <c r="E9" s="5" t="s">
        <v>3</v>
      </c>
      <c r="F9" s="6" t="s">
        <v>80</v>
      </c>
    </row>
    <row r="10" spans="1:6" x14ac:dyDescent="0.25">
      <c r="A10" s="4"/>
      <c r="B10" s="4"/>
      <c r="C10" s="4"/>
      <c r="D10" s="4"/>
      <c r="E10" s="2" t="s">
        <v>4</v>
      </c>
      <c r="F10" s="3">
        <f>F11+F250+F258+F266</f>
        <v>109772904.69</v>
      </c>
    </row>
    <row r="11" spans="1:6" x14ac:dyDescent="0.25">
      <c r="A11" s="1" t="s">
        <v>27</v>
      </c>
      <c r="B11" s="1"/>
      <c r="C11" s="1"/>
      <c r="D11" s="1"/>
      <c r="E11" s="2" t="s">
        <v>5</v>
      </c>
      <c r="F11" s="3">
        <f>F12+F58+F66+F83+F107+F145+F201+F229+F243</f>
        <v>107026725.75999999</v>
      </c>
    </row>
    <row r="12" spans="1:6" x14ac:dyDescent="0.25">
      <c r="A12" s="1" t="s">
        <v>27</v>
      </c>
      <c r="B12" s="1" t="s">
        <v>32</v>
      </c>
      <c r="C12" s="1"/>
      <c r="D12" s="1"/>
      <c r="E12" s="2" t="s">
        <v>6</v>
      </c>
      <c r="F12" s="3">
        <f>F13+F26+F30</f>
        <v>16311068.6</v>
      </c>
    </row>
    <row r="13" spans="1:6" ht="44.25" customHeight="1" x14ac:dyDescent="0.25">
      <c r="A13" s="1" t="s">
        <v>27</v>
      </c>
      <c r="B13" s="1" t="s">
        <v>33</v>
      </c>
      <c r="C13" s="1"/>
      <c r="D13" s="1"/>
      <c r="E13" s="2" t="s">
        <v>7</v>
      </c>
      <c r="F13" s="3">
        <f>F14</f>
        <v>15016209.779999999</v>
      </c>
    </row>
    <row r="14" spans="1:6" ht="30" x14ac:dyDescent="0.25">
      <c r="A14" s="4" t="s">
        <v>27</v>
      </c>
      <c r="B14" s="4" t="s">
        <v>33</v>
      </c>
      <c r="C14" s="4" t="s">
        <v>237</v>
      </c>
      <c r="D14" s="4"/>
      <c r="E14" s="11" t="s">
        <v>85</v>
      </c>
      <c r="F14" s="10">
        <f>F15+F19</f>
        <v>15016209.779999999</v>
      </c>
    </row>
    <row r="15" spans="1:6" ht="30" x14ac:dyDescent="0.25">
      <c r="A15" s="4" t="s">
        <v>27</v>
      </c>
      <c r="B15" s="4" t="s">
        <v>33</v>
      </c>
      <c r="C15" s="4" t="s">
        <v>238</v>
      </c>
      <c r="D15" s="4"/>
      <c r="E15" s="11" t="s">
        <v>86</v>
      </c>
      <c r="F15" s="10">
        <f>F16</f>
        <v>35000</v>
      </c>
    </row>
    <row r="16" spans="1:6" ht="17.25" customHeight="1" x14ac:dyDescent="0.25">
      <c r="A16" s="4" t="s">
        <v>27</v>
      </c>
      <c r="B16" s="4" t="s">
        <v>33</v>
      </c>
      <c r="C16" s="4" t="s">
        <v>239</v>
      </c>
      <c r="D16" s="4"/>
      <c r="E16" s="11" t="s">
        <v>152</v>
      </c>
      <c r="F16" s="10">
        <f>F17</f>
        <v>35000</v>
      </c>
    </row>
    <row r="17" spans="1:6" ht="30" x14ac:dyDescent="0.25">
      <c r="A17" s="4" t="s">
        <v>27</v>
      </c>
      <c r="B17" s="4" t="s">
        <v>33</v>
      </c>
      <c r="C17" s="4" t="s">
        <v>240</v>
      </c>
      <c r="D17" s="4"/>
      <c r="E17" s="11" t="s">
        <v>87</v>
      </c>
      <c r="F17" s="10">
        <f>F18</f>
        <v>35000</v>
      </c>
    </row>
    <row r="18" spans="1:6" ht="17.25" customHeight="1" x14ac:dyDescent="0.25">
      <c r="A18" s="4" t="s">
        <v>27</v>
      </c>
      <c r="B18" s="4" t="s">
        <v>33</v>
      </c>
      <c r="C18" s="4" t="s">
        <v>240</v>
      </c>
      <c r="D18" s="4" t="s">
        <v>63</v>
      </c>
      <c r="E18" s="12" t="s">
        <v>64</v>
      </c>
      <c r="F18" s="10">
        <v>35000</v>
      </c>
    </row>
    <row r="19" spans="1:6" x14ac:dyDescent="0.25">
      <c r="A19" s="4" t="s">
        <v>27</v>
      </c>
      <c r="B19" s="4" t="s">
        <v>33</v>
      </c>
      <c r="C19" s="4" t="s">
        <v>241</v>
      </c>
      <c r="D19" s="4"/>
      <c r="E19" s="11" t="s">
        <v>88</v>
      </c>
      <c r="F19" s="10">
        <f>F20+F22</f>
        <v>14981209.779999999</v>
      </c>
    </row>
    <row r="20" spans="1:6" x14ac:dyDescent="0.25">
      <c r="A20" s="4" t="s">
        <v>27</v>
      </c>
      <c r="B20" s="4" t="s">
        <v>33</v>
      </c>
      <c r="C20" s="4" t="s">
        <v>242</v>
      </c>
      <c r="D20" s="4"/>
      <c r="E20" s="11" t="s">
        <v>89</v>
      </c>
      <c r="F20" s="10">
        <f>F21</f>
        <v>1259372.52</v>
      </c>
    </row>
    <row r="21" spans="1:6" ht="44.25" customHeight="1" x14ac:dyDescent="0.25">
      <c r="A21" s="4" t="s">
        <v>27</v>
      </c>
      <c r="B21" s="4" t="s">
        <v>33</v>
      </c>
      <c r="C21" s="4" t="s">
        <v>242</v>
      </c>
      <c r="D21" s="4" t="s">
        <v>61</v>
      </c>
      <c r="E21" s="11" t="s">
        <v>62</v>
      </c>
      <c r="F21" s="10">
        <f>1094148.72+165223.8</f>
        <v>1259372.52</v>
      </c>
    </row>
    <row r="22" spans="1:6" x14ac:dyDescent="0.25">
      <c r="A22" s="4" t="s">
        <v>27</v>
      </c>
      <c r="B22" s="4" t="s">
        <v>33</v>
      </c>
      <c r="C22" s="4" t="s">
        <v>243</v>
      </c>
      <c r="D22" s="4"/>
      <c r="E22" s="12" t="s">
        <v>90</v>
      </c>
      <c r="F22" s="10">
        <f>F23+F24+F25</f>
        <v>13721837.26</v>
      </c>
    </row>
    <row r="23" spans="1:6" ht="48" customHeight="1" x14ac:dyDescent="0.25">
      <c r="A23" s="4" t="s">
        <v>27</v>
      </c>
      <c r="B23" s="4" t="s">
        <v>33</v>
      </c>
      <c r="C23" s="4" t="s">
        <v>243</v>
      </c>
      <c r="D23" s="4" t="s">
        <v>61</v>
      </c>
      <c r="E23" s="11" t="s">
        <v>62</v>
      </c>
      <c r="F23" s="10">
        <f>9662303.49</f>
        <v>9662303.4900000002</v>
      </c>
    </row>
    <row r="24" spans="1:6" ht="18" customHeight="1" x14ac:dyDescent="0.25">
      <c r="A24" s="4" t="s">
        <v>27</v>
      </c>
      <c r="B24" s="4" t="s">
        <v>33</v>
      </c>
      <c r="C24" s="4" t="s">
        <v>243</v>
      </c>
      <c r="D24" s="4" t="s">
        <v>63</v>
      </c>
      <c r="E24" s="12" t="s">
        <v>64</v>
      </c>
      <c r="F24" s="10">
        <f>2559869.58+1444664.19</f>
        <v>4004533.77</v>
      </c>
    </row>
    <row r="25" spans="1:6" x14ac:dyDescent="0.25">
      <c r="A25" s="4" t="s">
        <v>27</v>
      </c>
      <c r="B25" s="4" t="s">
        <v>33</v>
      </c>
      <c r="C25" s="4" t="s">
        <v>243</v>
      </c>
      <c r="D25" s="4" t="s">
        <v>65</v>
      </c>
      <c r="E25" s="12" t="s">
        <v>66</v>
      </c>
      <c r="F25" s="10">
        <v>55000</v>
      </c>
    </row>
    <row r="26" spans="1:6" x14ac:dyDescent="0.25">
      <c r="A26" s="1" t="s">
        <v>27</v>
      </c>
      <c r="B26" s="1" t="s">
        <v>34</v>
      </c>
      <c r="C26" s="1"/>
      <c r="D26" s="1"/>
      <c r="E26" s="2" t="s">
        <v>8</v>
      </c>
      <c r="F26" s="3">
        <f>F27</f>
        <v>50000</v>
      </c>
    </row>
    <row r="27" spans="1:6" x14ac:dyDescent="0.25">
      <c r="A27" s="4" t="s">
        <v>27</v>
      </c>
      <c r="B27" s="4" t="s">
        <v>34</v>
      </c>
      <c r="C27" s="4" t="s">
        <v>150</v>
      </c>
      <c r="D27" s="4"/>
      <c r="E27" s="11" t="s">
        <v>82</v>
      </c>
      <c r="F27" s="10">
        <f>F28</f>
        <v>50000</v>
      </c>
    </row>
    <row r="28" spans="1:6" x14ac:dyDescent="0.25">
      <c r="A28" s="4" t="s">
        <v>27</v>
      </c>
      <c r="B28" s="4" t="s">
        <v>34</v>
      </c>
      <c r="C28" s="4" t="s">
        <v>151</v>
      </c>
      <c r="D28" s="4"/>
      <c r="E28" s="11" t="s">
        <v>9</v>
      </c>
      <c r="F28" s="10">
        <f>F29</f>
        <v>50000</v>
      </c>
    </row>
    <row r="29" spans="1:6" x14ac:dyDescent="0.25">
      <c r="A29" s="4" t="s">
        <v>27</v>
      </c>
      <c r="B29" s="4" t="s">
        <v>34</v>
      </c>
      <c r="C29" s="4" t="s">
        <v>151</v>
      </c>
      <c r="D29" s="4" t="s">
        <v>65</v>
      </c>
      <c r="E29" s="12" t="s">
        <v>66</v>
      </c>
      <c r="F29" s="10">
        <v>50000</v>
      </c>
    </row>
    <row r="30" spans="1:6" x14ac:dyDescent="0.25">
      <c r="A30" s="1" t="s">
        <v>27</v>
      </c>
      <c r="B30" s="1" t="s">
        <v>35</v>
      </c>
      <c r="C30" s="1"/>
      <c r="D30" s="1"/>
      <c r="E30" s="2" t="s">
        <v>10</v>
      </c>
      <c r="F30" s="3">
        <f>F31+F42</f>
        <v>1244858.82</v>
      </c>
    </row>
    <row r="31" spans="1:6" ht="33" customHeight="1" x14ac:dyDescent="0.25">
      <c r="A31" s="4" t="s">
        <v>27</v>
      </c>
      <c r="B31" s="4" t="s">
        <v>35</v>
      </c>
      <c r="C31" s="4" t="s">
        <v>215</v>
      </c>
      <c r="D31" s="4"/>
      <c r="E31" s="11" t="s">
        <v>109</v>
      </c>
      <c r="F31" s="10">
        <f>F32+F38</f>
        <v>611458.82000000007</v>
      </c>
    </row>
    <row r="32" spans="1:6" ht="17.25" customHeight="1" x14ac:dyDescent="0.25">
      <c r="A32" s="4" t="s">
        <v>27</v>
      </c>
      <c r="B32" s="4" t="s">
        <v>35</v>
      </c>
      <c r="C32" s="4" t="s">
        <v>216</v>
      </c>
      <c r="D32" s="4"/>
      <c r="E32" s="11" t="s">
        <v>110</v>
      </c>
      <c r="F32" s="10">
        <f>F33</f>
        <v>386458.82</v>
      </c>
    </row>
    <row r="33" spans="1:6" ht="30" x14ac:dyDescent="0.25">
      <c r="A33" s="4" t="s">
        <v>27</v>
      </c>
      <c r="B33" s="4" t="s">
        <v>35</v>
      </c>
      <c r="C33" s="4" t="s">
        <v>217</v>
      </c>
      <c r="D33" s="4"/>
      <c r="E33" s="11" t="s">
        <v>153</v>
      </c>
      <c r="F33" s="10">
        <f>F34+F36</f>
        <v>386458.82</v>
      </c>
    </row>
    <row r="34" spans="1:6" ht="45" x14ac:dyDescent="0.25">
      <c r="A34" s="4" t="s">
        <v>27</v>
      </c>
      <c r="B34" s="4" t="s">
        <v>35</v>
      </c>
      <c r="C34" s="4" t="s">
        <v>244</v>
      </c>
      <c r="D34" s="4"/>
      <c r="E34" s="11" t="s">
        <v>111</v>
      </c>
      <c r="F34" s="10">
        <f>F35</f>
        <v>120000</v>
      </c>
    </row>
    <row r="35" spans="1:6" ht="20.25" customHeight="1" x14ac:dyDescent="0.25">
      <c r="A35" s="4" t="s">
        <v>27</v>
      </c>
      <c r="B35" s="4" t="s">
        <v>35</v>
      </c>
      <c r="C35" s="4" t="s">
        <v>244</v>
      </c>
      <c r="D35" s="4" t="s">
        <v>63</v>
      </c>
      <c r="E35" s="12" t="s">
        <v>64</v>
      </c>
      <c r="F35" s="10">
        <v>120000</v>
      </c>
    </row>
    <row r="36" spans="1:6" ht="18.75" customHeight="1" x14ac:dyDescent="0.25">
      <c r="A36" s="4" t="s">
        <v>27</v>
      </c>
      <c r="B36" s="4" t="s">
        <v>35</v>
      </c>
      <c r="C36" s="4" t="s">
        <v>245</v>
      </c>
      <c r="D36" s="4"/>
      <c r="E36" s="12" t="s">
        <v>112</v>
      </c>
      <c r="F36" s="10">
        <f>F37</f>
        <v>266458.82</v>
      </c>
    </row>
    <row r="37" spans="1:6" ht="19.5" customHeight="1" x14ac:dyDescent="0.25">
      <c r="A37" s="4" t="s">
        <v>27</v>
      </c>
      <c r="B37" s="4" t="s">
        <v>35</v>
      </c>
      <c r="C37" s="4" t="s">
        <v>245</v>
      </c>
      <c r="D37" s="4" t="s">
        <v>63</v>
      </c>
      <c r="E37" s="12" t="s">
        <v>64</v>
      </c>
      <c r="F37" s="10">
        <v>266458.82</v>
      </c>
    </row>
    <row r="38" spans="1:6" ht="20.25" customHeight="1" x14ac:dyDescent="0.25">
      <c r="A38" s="4" t="s">
        <v>27</v>
      </c>
      <c r="B38" s="4" t="s">
        <v>35</v>
      </c>
      <c r="C38" s="4" t="s">
        <v>220</v>
      </c>
      <c r="D38" s="4"/>
      <c r="E38" s="12" t="s">
        <v>113</v>
      </c>
      <c r="F38" s="10">
        <f>F39</f>
        <v>225000</v>
      </c>
    </row>
    <row r="39" spans="1:6" ht="19.5" customHeight="1" x14ac:dyDescent="0.25">
      <c r="A39" s="4" t="s">
        <v>27</v>
      </c>
      <c r="B39" s="4" t="s">
        <v>35</v>
      </c>
      <c r="C39" s="4" t="s">
        <v>221</v>
      </c>
      <c r="D39" s="4"/>
      <c r="E39" s="12" t="s">
        <v>154</v>
      </c>
      <c r="F39" s="10">
        <f>F40</f>
        <v>225000</v>
      </c>
    </row>
    <row r="40" spans="1:6" ht="30" x14ac:dyDescent="0.25">
      <c r="A40" s="4" t="s">
        <v>27</v>
      </c>
      <c r="B40" s="4" t="s">
        <v>35</v>
      </c>
      <c r="C40" s="4" t="s">
        <v>223</v>
      </c>
      <c r="D40" s="4"/>
      <c r="E40" s="12" t="s">
        <v>114</v>
      </c>
      <c r="F40" s="10">
        <f>F41</f>
        <v>225000</v>
      </c>
    </row>
    <row r="41" spans="1:6" ht="18" customHeight="1" x14ac:dyDescent="0.25">
      <c r="A41" s="4" t="s">
        <v>27</v>
      </c>
      <c r="B41" s="4" t="s">
        <v>35</v>
      </c>
      <c r="C41" s="4" t="s">
        <v>223</v>
      </c>
      <c r="D41" s="4" t="s">
        <v>63</v>
      </c>
      <c r="E41" s="12" t="s">
        <v>64</v>
      </c>
      <c r="F41" s="10">
        <v>225000</v>
      </c>
    </row>
    <row r="42" spans="1:6" ht="31.5" customHeight="1" x14ac:dyDescent="0.25">
      <c r="A42" s="4" t="s">
        <v>27</v>
      </c>
      <c r="B42" s="4" t="s">
        <v>35</v>
      </c>
      <c r="C42" s="4" t="s">
        <v>237</v>
      </c>
      <c r="D42" s="4"/>
      <c r="E42" s="11" t="s">
        <v>85</v>
      </c>
      <c r="F42" s="10">
        <f>F43+F47</f>
        <v>633400</v>
      </c>
    </row>
    <row r="43" spans="1:6" ht="30" x14ac:dyDescent="0.25">
      <c r="A43" s="4" t="s">
        <v>27</v>
      </c>
      <c r="B43" s="4" t="s">
        <v>35</v>
      </c>
      <c r="C43" s="4" t="s">
        <v>238</v>
      </c>
      <c r="D43" s="4"/>
      <c r="E43" s="11" t="s">
        <v>86</v>
      </c>
      <c r="F43" s="10">
        <f>F44</f>
        <v>250000</v>
      </c>
    </row>
    <row r="44" spans="1:6" ht="30" customHeight="1" x14ac:dyDescent="0.25">
      <c r="A44" s="4" t="s">
        <v>27</v>
      </c>
      <c r="B44" s="4" t="s">
        <v>35</v>
      </c>
      <c r="C44" s="4" t="s">
        <v>246</v>
      </c>
      <c r="D44" s="4"/>
      <c r="E44" s="11" t="s">
        <v>155</v>
      </c>
      <c r="F44" s="10">
        <f>F45</f>
        <v>250000</v>
      </c>
    </row>
    <row r="45" spans="1:6" ht="30.75" customHeight="1" x14ac:dyDescent="0.25">
      <c r="A45" s="4" t="s">
        <v>27</v>
      </c>
      <c r="B45" s="4" t="s">
        <v>35</v>
      </c>
      <c r="C45" s="4" t="s">
        <v>247</v>
      </c>
      <c r="D45" s="4"/>
      <c r="E45" s="11" t="s">
        <v>99</v>
      </c>
      <c r="F45" s="10">
        <f>F46</f>
        <v>250000</v>
      </c>
    </row>
    <row r="46" spans="1:6" ht="18" customHeight="1" x14ac:dyDescent="0.25">
      <c r="A46" s="4" t="s">
        <v>27</v>
      </c>
      <c r="B46" s="4" t="s">
        <v>35</v>
      </c>
      <c r="C46" s="4" t="s">
        <v>247</v>
      </c>
      <c r="D46" s="4" t="s">
        <v>63</v>
      </c>
      <c r="E46" s="12" t="s">
        <v>64</v>
      </c>
      <c r="F46" s="10">
        <v>250000</v>
      </c>
    </row>
    <row r="47" spans="1:6" ht="30" x14ac:dyDescent="0.25">
      <c r="A47" s="4" t="s">
        <v>27</v>
      </c>
      <c r="B47" s="4" t="s">
        <v>35</v>
      </c>
      <c r="C47" s="4" t="s">
        <v>284</v>
      </c>
      <c r="D47" s="4"/>
      <c r="E47" s="12" t="s">
        <v>92</v>
      </c>
      <c r="F47" s="10">
        <f>F48+F51</f>
        <v>383400</v>
      </c>
    </row>
    <row r="48" spans="1:6" ht="30" x14ac:dyDescent="0.25">
      <c r="A48" s="4" t="s">
        <v>27</v>
      </c>
      <c r="B48" s="4" t="s">
        <v>35</v>
      </c>
      <c r="C48" s="4" t="s">
        <v>292</v>
      </c>
      <c r="D48" s="4"/>
      <c r="E48" s="12" t="s">
        <v>156</v>
      </c>
      <c r="F48" s="10">
        <f>F49</f>
        <v>20000</v>
      </c>
    </row>
    <row r="49" spans="1:6" x14ac:dyDescent="0.25">
      <c r="A49" s="4" t="s">
        <v>27</v>
      </c>
      <c r="B49" s="4" t="s">
        <v>35</v>
      </c>
      <c r="C49" s="4" t="s">
        <v>293</v>
      </c>
      <c r="D49" s="4"/>
      <c r="E49" s="12" t="s">
        <v>93</v>
      </c>
      <c r="F49" s="10">
        <f>F50</f>
        <v>20000</v>
      </c>
    </row>
    <row r="50" spans="1:6" ht="16.5" customHeight="1" x14ac:dyDescent="0.25">
      <c r="A50" s="4" t="s">
        <v>27</v>
      </c>
      <c r="B50" s="4" t="s">
        <v>35</v>
      </c>
      <c r="C50" s="4" t="s">
        <v>293</v>
      </c>
      <c r="D50" s="4" t="s">
        <v>63</v>
      </c>
      <c r="E50" s="12" t="s">
        <v>64</v>
      </c>
      <c r="F50" s="10">
        <v>20000</v>
      </c>
    </row>
    <row r="51" spans="1:6" ht="30" x14ac:dyDescent="0.25">
      <c r="A51" s="4" t="s">
        <v>27</v>
      </c>
      <c r="B51" s="4" t="s">
        <v>35</v>
      </c>
      <c r="C51" s="4" t="s">
        <v>285</v>
      </c>
      <c r="D51" s="4"/>
      <c r="E51" s="12" t="s">
        <v>157</v>
      </c>
      <c r="F51" s="10">
        <f>F52+F55</f>
        <v>363400</v>
      </c>
    </row>
    <row r="52" spans="1:6" ht="45" x14ac:dyDescent="0.25">
      <c r="A52" s="4" t="s">
        <v>27</v>
      </c>
      <c r="B52" s="4" t="s">
        <v>35</v>
      </c>
      <c r="C52" s="4" t="s">
        <v>294</v>
      </c>
      <c r="D52" s="4"/>
      <c r="E52" s="12" t="s">
        <v>94</v>
      </c>
      <c r="F52" s="10">
        <f>F53+F54</f>
        <v>297400</v>
      </c>
    </row>
    <row r="53" spans="1:6" ht="45" customHeight="1" x14ac:dyDescent="0.25">
      <c r="A53" s="4" t="s">
        <v>27</v>
      </c>
      <c r="B53" s="4" t="s">
        <v>35</v>
      </c>
      <c r="C53" s="4" t="s">
        <v>294</v>
      </c>
      <c r="D53" s="4" t="s">
        <v>61</v>
      </c>
      <c r="E53" s="12" t="s">
        <v>62</v>
      </c>
      <c r="F53" s="10">
        <v>263988.71999999997</v>
      </c>
    </row>
    <row r="54" spans="1:6" ht="18.75" customHeight="1" x14ac:dyDescent="0.25">
      <c r="A54" s="4" t="s">
        <v>27</v>
      </c>
      <c r="B54" s="4" t="s">
        <v>35</v>
      </c>
      <c r="C54" s="4" t="s">
        <v>294</v>
      </c>
      <c r="D54" s="4" t="s">
        <v>63</v>
      </c>
      <c r="E54" s="12" t="s">
        <v>64</v>
      </c>
      <c r="F54" s="10">
        <v>33411.279999999999</v>
      </c>
    </row>
    <row r="55" spans="1:6" ht="60" x14ac:dyDescent="0.25">
      <c r="A55" s="4" t="s">
        <v>27</v>
      </c>
      <c r="B55" s="4" t="s">
        <v>35</v>
      </c>
      <c r="C55" s="4" t="s">
        <v>295</v>
      </c>
      <c r="D55" s="4"/>
      <c r="E55" s="12" t="s">
        <v>95</v>
      </c>
      <c r="F55" s="10">
        <f>F56+F57</f>
        <v>66000</v>
      </c>
    </row>
    <row r="56" spans="1:6" ht="45" customHeight="1" x14ac:dyDescent="0.25">
      <c r="A56" s="4" t="s">
        <v>27</v>
      </c>
      <c r="B56" s="4" t="s">
        <v>35</v>
      </c>
      <c r="C56" s="4" t="s">
        <v>295</v>
      </c>
      <c r="D56" s="4" t="s">
        <v>61</v>
      </c>
      <c r="E56" s="12" t="s">
        <v>62</v>
      </c>
      <c r="F56" s="10">
        <v>49835.66</v>
      </c>
    </row>
    <row r="57" spans="1:6" ht="15.75" customHeight="1" x14ac:dyDescent="0.25">
      <c r="A57" s="4" t="s">
        <v>27</v>
      </c>
      <c r="B57" s="4" t="s">
        <v>35</v>
      </c>
      <c r="C57" s="4" t="s">
        <v>295</v>
      </c>
      <c r="D57" s="4" t="s">
        <v>63</v>
      </c>
      <c r="E57" s="12" t="s">
        <v>64</v>
      </c>
      <c r="F57" s="10">
        <v>16164.34</v>
      </c>
    </row>
    <row r="58" spans="1:6" x14ac:dyDescent="0.25">
      <c r="A58" s="1" t="s">
        <v>27</v>
      </c>
      <c r="B58" s="1" t="s">
        <v>36</v>
      </c>
      <c r="C58" s="1"/>
      <c r="D58" s="1"/>
      <c r="E58" s="2" t="s">
        <v>11</v>
      </c>
      <c r="F58" s="3">
        <f>F59</f>
        <v>71800</v>
      </c>
    </row>
    <row r="59" spans="1:6" x14ac:dyDescent="0.25">
      <c r="A59" s="4" t="s">
        <v>27</v>
      </c>
      <c r="B59" s="4" t="s">
        <v>37</v>
      </c>
      <c r="C59" s="4"/>
      <c r="D59" s="4"/>
      <c r="E59" s="11" t="s">
        <v>12</v>
      </c>
      <c r="F59" s="10">
        <f>F60</f>
        <v>71800</v>
      </c>
    </row>
    <row r="60" spans="1:6" ht="30" x14ac:dyDescent="0.25">
      <c r="A60" s="4" t="s">
        <v>27</v>
      </c>
      <c r="B60" s="4" t="s">
        <v>37</v>
      </c>
      <c r="C60" s="4" t="s">
        <v>237</v>
      </c>
      <c r="D60" s="4"/>
      <c r="E60" s="11" t="s">
        <v>85</v>
      </c>
      <c r="F60" s="10">
        <f>F61</f>
        <v>71800</v>
      </c>
    </row>
    <row r="61" spans="1:6" ht="30" x14ac:dyDescent="0.25">
      <c r="A61" s="4" t="s">
        <v>27</v>
      </c>
      <c r="B61" s="4" t="s">
        <v>37</v>
      </c>
      <c r="C61" s="4" t="s">
        <v>284</v>
      </c>
      <c r="D61" s="4"/>
      <c r="E61" s="12" t="s">
        <v>92</v>
      </c>
      <c r="F61" s="10">
        <f>F62</f>
        <v>71800</v>
      </c>
    </row>
    <row r="62" spans="1:6" ht="30" x14ac:dyDescent="0.25">
      <c r="A62" s="4" t="s">
        <v>27</v>
      </c>
      <c r="B62" s="4" t="s">
        <v>37</v>
      </c>
      <c r="C62" s="4" t="s">
        <v>285</v>
      </c>
      <c r="D62" s="4"/>
      <c r="E62" s="12" t="s">
        <v>157</v>
      </c>
      <c r="F62" s="10">
        <f>F63</f>
        <v>71800</v>
      </c>
    </row>
    <row r="63" spans="1:6" ht="30" x14ac:dyDescent="0.25">
      <c r="A63" s="4" t="s">
        <v>27</v>
      </c>
      <c r="B63" s="4" t="s">
        <v>37</v>
      </c>
      <c r="C63" s="4" t="s">
        <v>296</v>
      </c>
      <c r="D63" s="4"/>
      <c r="E63" s="11" t="s">
        <v>96</v>
      </c>
      <c r="F63" s="10">
        <f>F64+F65</f>
        <v>71800</v>
      </c>
    </row>
    <row r="64" spans="1:6" ht="45" customHeight="1" x14ac:dyDescent="0.25">
      <c r="A64" s="4" t="s">
        <v>27</v>
      </c>
      <c r="B64" s="4" t="s">
        <v>37</v>
      </c>
      <c r="C64" s="4" t="s">
        <v>296</v>
      </c>
      <c r="D64" s="4" t="s">
        <v>61</v>
      </c>
      <c r="E64" s="12" t="s">
        <v>62</v>
      </c>
      <c r="F64" s="10">
        <f>48413.84+14620.78</f>
        <v>63034.619999999995</v>
      </c>
    </row>
    <row r="65" spans="1:6" ht="21.75" customHeight="1" x14ac:dyDescent="0.25">
      <c r="A65" s="4" t="s">
        <v>27</v>
      </c>
      <c r="B65" s="4" t="s">
        <v>37</v>
      </c>
      <c r="C65" s="4" t="s">
        <v>296</v>
      </c>
      <c r="D65" s="4" t="s">
        <v>63</v>
      </c>
      <c r="E65" s="12" t="s">
        <v>64</v>
      </c>
      <c r="F65" s="10">
        <v>8765.3799999999992</v>
      </c>
    </row>
    <row r="66" spans="1:6" ht="18" customHeight="1" x14ac:dyDescent="0.25">
      <c r="A66" s="1" t="s">
        <v>27</v>
      </c>
      <c r="B66" s="1" t="s">
        <v>54</v>
      </c>
      <c r="C66" s="1"/>
      <c r="D66" s="1"/>
      <c r="E66" s="2" t="s">
        <v>55</v>
      </c>
      <c r="F66" s="3">
        <f>F67+F77</f>
        <v>863332.49</v>
      </c>
    </row>
    <row r="67" spans="1:6" x14ac:dyDescent="0.25">
      <c r="A67" s="1" t="s">
        <v>27</v>
      </c>
      <c r="B67" s="1" t="s">
        <v>59</v>
      </c>
      <c r="C67" s="1"/>
      <c r="D67" s="1"/>
      <c r="E67" s="2" t="s">
        <v>60</v>
      </c>
      <c r="F67" s="3">
        <f>F68</f>
        <v>674472.49</v>
      </c>
    </row>
    <row r="68" spans="1:6" ht="28.5" customHeight="1" x14ac:dyDescent="0.25">
      <c r="A68" s="4" t="s">
        <v>27</v>
      </c>
      <c r="B68" s="4" t="s">
        <v>59</v>
      </c>
      <c r="C68" s="4" t="s">
        <v>237</v>
      </c>
      <c r="D68" s="4"/>
      <c r="E68" s="11" t="s">
        <v>85</v>
      </c>
      <c r="F68" s="10">
        <f>F69</f>
        <v>674472.49</v>
      </c>
    </row>
    <row r="69" spans="1:6" ht="30" x14ac:dyDescent="0.25">
      <c r="A69" s="4" t="s">
        <v>27</v>
      </c>
      <c r="B69" s="4" t="s">
        <v>59</v>
      </c>
      <c r="C69" s="4" t="s">
        <v>284</v>
      </c>
      <c r="D69" s="4"/>
      <c r="E69" s="12" t="s">
        <v>92</v>
      </c>
      <c r="F69" s="10">
        <f>F70+F73</f>
        <v>674472.49</v>
      </c>
    </row>
    <row r="70" spans="1:6" ht="30" x14ac:dyDescent="0.25">
      <c r="A70" s="4" t="s">
        <v>27</v>
      </c>
      <c r="B70" s="4" t="s">
        <v>59</v>
      </c>
      <c r="C70" s="4" t="s">
        <v>285</v>
      </c>
      <c r="D70" s="4"/>
      <c r="E70" s="12" t="s">
        <v>157</v>
      </c>
      <c r="F70" s="10">
        <f>F71</f>
        <v>46000</v>
      </c>
    </row>
    <row r="71" spans="1:6" ht="30" x14ac:dyDescent="0.25">
      <c r="A71" s="4" t="s">
        <v>27</v>
      </c>
      <c r="B71" s="4" t="s">
        <v>59</v>
      </c>
      <c r="C71" s="4" t="s">
        <v>297</v>
      </c>
      <c r="D71" s="4"/>
      <c r="E71" s="11" t="s">
        <v>97</v>
      </c>
      <c r="F71" s="10">
        <f>F72</f>
        <v>46000</v>
      </c>
    </row>
    <row r="72" spans="1:6" ht="43.5" customHeight="1" x14ac:dyDescent="0.25">
      <c r="A72" s="4" t="s">
        <v>27</v>
      </c>
      <c r="B72" s="4" t="s">
        <v>59</v>
      </c>
      <c r="C72" s="4" t="s">
        <v>297</v>
      </c>
      <c r="D72" s="4" t="s">
        <v>61</v>
      </c>
      <c r="E72" s="12" t="s">
        <v>62</v>
      </c>
      <c r="F72" s="10">
        <v>46000</v>
      </c>
    </row>
    <row r="73" spans="1:6" x14ac:dyDescent="0.25">
      <c r="A73" s="4" t="s">
        <v>27</v>
      </c>
      <c r="B73" s="4" t="s">
        <v>59</v>
      </c>
      <c r="C73" s="4" t="s">
        <v>241</v>
      </c>
      <c r="D73" s="4"/>
      <c r="E73" s="11" t="s">
        <v>88</v>
      </c>
      <c r="F73" s="10">
        <f>F74</f>
        <v>628472.49</v>
      </c>
    </row>
    <row r="74" spans="1:6" x14ac:dyDescent="0.25">
      <c r="A74" s="4" t="s">
        <v>27</v>
      </c>
      <c r="B74" s="4" t="s">
        <v>59</v>
      </c>
      <c r="C74" s="4" t="s">
        <v>243</v>
      </c>
      <c r="D74" s="4"/>
      <c r="E74" s="11" t="s">
        <v>98</v>
      </c>
      <c r="F74" s="10">
        <f>F75+F76</f>
        <v>628472.49</v>
      </c>
    </row>
    <row r="75" spans="1:6" ht="60" x14ac:dyDescent="0.25">
      <c r="A75" s="4" t="s">
        <v>27</v>
      </c>
      <c r="B75" s="4" t="s">
        <v>59</v>
      </c>
      <c r="C75" s="4" t="s">
        <v>243</v>
      </c>
      <c r="D75" s="4" t="s">
        <v>61</v>
      </c>
      <c r="E75" s="12" t="s">
        <v>62</v>
      </c>
      <c r="F75" s="10">
        <v>599138.89</v>
      </c>
    </row>
    <row r="76" spans="1:6" ht="30" x14ac:dyDescent="0.25">
      <c r="A76" s="4" t="s">
        <v>27</v>
      </c>
      <c r="B76" s="4" t="s">
        <v>59</v>
      </c>
      <c r="C76" s="4" t="s">
        <v>243</v>
      </c>
      <c r="D76" s="4" t="s">
        <v>63</v>
      </c>
      <c r="E76" s="12" t="s">
        <v>64</v>
      </c>
      <c r="F76" s="10">
        <v>29333.599999999999</v>
      </c>
    </row>
    <row r="77" spans="1:6" s="7" customFormat="1" ht="28.5" customHeight="1" x14ac:dyDescent="0.25">
      <c r="A77" s="1" t="s">
        <v>27</v>
      </c>
      <c r="B77" s="1" t="s">
        <v>56</v>
      </c>
      <c r="C77" s="1"/>
      <c r="D77" s="1"/>
      <c r="E77" s="2" t="s">
        <v>57</v>
      </c>
      <c r="F77" s="3">
        <f>F78</f>
        <v>188860</v>
      </c>
    </row>
    <row r="78" spans="1:6" ht="30" x14ac:dyDescent="0.25">
      <c r="A78" s="4" t="s">
        <v>27</v>
      </c>
      <c r="B78" s="4" t="s">
        <v>56</v>
      </c>
      <c r="C78" s="4" t="s">
        <v>167</v>
      </c>
      <c r="D78" s="4"/>
      <c r="E78" s="11" t="s">
        <v>119</v>
      </c>
      <c r="F78" s="10">
        <f>F79</f>
        <v>188860</v>
      </c>
    </row>
    <row r="79" spans="1:6" ht="18" customHeight="1" x14ac:dyDescent="0.25">
      <c r="A79" s="4" t="s">
        <v>27</v>
      </c>
      <c r="B79" s="4" t="s">
        <v>56</v>
      </c>
      <c r="C79" s="4" t="s">
        <v>248</v>
      </c>
      <c r="D79" s="4"/>
      <c r="E79" s="11" t="s">
        <v>120</v>
      </c>
      <c r="F79" s="10">
        <f>F80</f>
        <v>188860</v>
      </c>
    </row>
    <row r="80" spans="1:6" ht="30" x14ac:dyDescent="0.25">
      <c r="A80" s="4" t="s">
        <v>27</v>
      </c>
      <c r="B80" s="4" t="s">
        <v>56</v>
      </c>
      <c r="C80" s="4" t="s">
        <v>249</v>
      </c>
      <c r="D80" s="4"/>
      <c r="E80" s="11" t="s">
        <v>161</v>
      </c>
      <c r="F80" s="10">
        <f>F81</f>
        <v>188860</v>
      </c>
    </row>
    <row r="81" spans="1:6" ht="17.25" customHeight="1" x14ac:dyDescent="0.25">
      <c r="A81" s="4" t="s">
        <v>27</v>
      </c>
      <c r="B81" s="4" t="s">
        <v>56</v>
      </c>
      <c r="C81" s="4" t="s">
        <v>250</v>
      </c>
      <c r="D81" s="4"/>
      <c r="E81" s="11" t="s">
        <v>121</v>
      </c>
      <c r="F81" s="10">
        <f>F82</f>
        <v>188860</v>
      </c>
    </row>
    <row r="82" spans="1:6" ht="18" customHeight="1" x14ac:dyDescent="0.25">
      <c r="A82" s="4" t="s">
        <v>27</v>
      </c>
      <c r="B82" s="4" t="s">
        <v>56</v>
      </c>
      <c r="C82" s="4" t="s">
        <v>250</v>
      </c>
      <c r="D82" s="4" t="s">
        <v>63</v>
      </c>
      <c r="E82" s="12" t="s">
        <v>64</v>
      </c>
      <c r="F82" s="10">
        <v>188860</v>
      </c>
    </row>
    <row r="83" spans="1:6" x14ac:dyDescent="0.25">
      <c r="A83" s="1" t="s">
        <v>27</v>
      </c>
      <c r="B83" s="1" t="s">
        <v>38</v>
      </c>
      <c r="C83" s="1"/>
      <c r="D83" s="1"/>
      <c r="E83" s="2" t="s">
        <v>13</v>
      </c>
      <c r="F83" s="3">
        <f>F84+F89+F97</f>
        <v>9374804</v>
      </c>
    </row>
    <row r="84" spans="1:6" x14ac:dyDescent="0.25">
      <c r="A84" s="1" t="s">
        <v>27</v>
      </c>
      <c r="B84" s="1" t="s">
        <v>162</v>
      </c>
      <c r="C84" s="1"/>
      <c r="D84" s="1"/>
      <c r="E84" s="2" t="s">
        <v>163</v>
      </c>
      <c r="F84" s="3">
        <f>F85</f>
        <v>52100</v>
      </c>
    </row>
    <row r="85" spans="1:6" ht="30" x14ac:dyDescent="0.25">
      <c r="A85" s="4" t="s">
        <v>27</v>
      </c>
      <c r="B85" s="4" t="s">
        <v>162</v>
      </c>
      <c r="C85" s="4" t="s">
        <v>150</v>
      </c>
      <c r="D85" s="4"/>
      <c r="E85" s="11" t="s">
        <v>164</v>
      </c>
      <c r="F85" s="10">
        <f>F86</f>
        <v>52100</v>
      </c>
    </row>
    <row r="86" spans="1:6" ht="30" x14ac:dyDescent="0.25">
      <c r="A86" s="4" t="s">
        <v>27</v>
      </c>
      <c r="B86" s="4" t="s">
        <v>162</v>
      </c>
      <c r="C86" s="4" t="s">
        <v>165</v>
      </c>
      <c r="D86" s="4"/>
      <c r="E86" s="11" t="s">
        <v>91</v>
      </c>
      <c r="F86" s="10">
        <f>F87</f>
        <v>52100</v>
      </c>
    </row>
    <row r="87" spans="1:6" ht="76.5" customHeight="1" x14ac:dyDescent="0.25">
      <c r="A87" s="4" t="s">
        <v>27</v>
      </c>
      <c r="B87" s="4" t="s">
        <v>162</v>
      </c>
      <c r="C87" s="4" t="s">
        <v>289</v>
      </c>
      <c r="D87" s="4"/>
      <c r="E87" s="13" t="s">
        <v>166</v>
      </c>
      <c r="F87" s="10">
        <f>F88</f>
        <v>52100</v>
      </c>
    </row>
    <row r="88" spans="1:6" ht="17.25" customHeight="1" x14ac:dyDescent="0.25">
      <c r="A88" s="4" t="s">
        <v>27</v>
      </c>
      <c r="B88" s="4" t="s">
        <v>162</v>
      </c>
      <c r="C88" s="4" t="s">
        <v>289</v>
      </c>
      <c r="D88" s="4" t="s">
        <v>63</v>
      </c>
      <c r="E88" s="11" t="s">
        <v>64</v>
      </c>
      <c r="F88" s="10">
        <v>52100</v>
      </c>
    </row>
    <row r="89" spans="1:6" x14ac:dyDescent="0.25">
      <c r="A89" s="1" t="s">
        <v>27</v>
      </c>
      <c r="B89" s="1" t="s">
        <v>39</v>
      </c>
      <c r="C89" s="1"/>
      <c r="D89" s="1"/>
      <c r="E89" s="2" t="s">
        <v>14</v>
      </c>
      <c r="F89" s="3">
        <f>F90</f>
        <v>1225500</v>
      </c>
    </row>
    <row r="90" spans="1:6" ht="30" x14ac:dyDescent="0.25">
      <c r="A90" s="4" t="s">
        <v>27</v>
      </c>
      <c r="B90" s="4" t="s">
        <v>39</v>
      </c>
      <c r="C90" s="4" t="s">
        <v>251</v>
      </c>
      <c r="D90" s="4"/>
      <c r="E90" s="11" t="s">
        <v>115</v>
      </c>
      <c r="F90" s="10">
        <f>F91</f>
        <v>1225500</v>
      </c>
    </row>
    <row r="91" spans="1:6" ht="30" customHeight="1" x14ac:dyDescent="0.25">
      <c r="A91" s="4" t="s">
        <v>27</v>
      </c>
      <c r="B91" s="4" t="s">
        <v>39</v>
      </c>
      <c r="C91" s="4" t="s">
        <v>252</v>
      </c>
      <c r="D91" s="4"/>
      <c r="E91" s="11" t="s">
        <v>116</v>
      </c>
      <c r="F91" s="10">
        <f>F92</f>
        <v>1225500</v>
      </c>
    </row>
    <row r="92" spans="1:6" x14ac:dyDescent="0.25">
      <c r="A92" s="4" t="s">
        <v>27</v>
      </c>
      <c r="B92" s="4" t="s">
        <v>39</v>
      </c>
      <c r="C92" s="4" t="s">
        <v>253</v>
      </c>
      <c r="D92" s="4"/>
      <c r="E92" s="11" t="s">
        <v>168</v>
      </c>
      <c r="F92" s="10">
        <f>F93+F95</f>
        <v>1225500</v>
      </c>
    </row>
    <row r="93" spans="1:6" ht="18" customHeight="1" x14ac:dyDescent="0.25">
      <c r="A93" s="4" t="s">
        <v>27</v>
      </c>
      <c r="B93" s="4" t="s">
        <v>39</v>
      </c>
      <c r="C93" s="4" t="s">
        <v>254</v>
      </c>
      <c r="D93" s="4"/>
      <c r="E93" s="11" t="s">
        <v>117</v>
      </c>
      <c r="F93" s="10">
        <f>F94</f>
        <v>1225500</v>
      </c>
    </row>
    <row r="94" spans="1:6" ht="16.5" customHeight="1" x14ac:dyDescent="0.25">
      <c r="A94" s="4" t="s">
        <v>27</v>
      </c>
      <c r="B94" s="4" t="s">
        <v>39</v>
      </c>
      <c r="C94" s="4" t="s">
        <v>254</v>
      </c>
      <c r="D94" s="4" t="s">
        <v>65</v>
      </c>
      <c r="E94" s="12" t="s">
        <v>66</v>
      </c>
      <c r="F94" s="10">
        <v>1225500</v>
      </c>
    </row>
    <row r="95" spans="1:6" ht="30" x14ac:dyDescent="0.25">
      <c r="A95" s="4" t="s">
        <v>27</v>
      </c>
      <c r="B95" s="4" t="s">
        <v>39</v>
      </c>
      <c r="C95" s="4" t="s">
        <v>255</v>
      </c>
      <c r="D95" s="4"/>
      <c r="E95" s="12" t="s">
        <v>169</v>
      </c>
      <c r="F95" s="10">
        <f>F96</f>
        <v>0</v>
      </c>
    </row>
    <row r="96" spans="1:6" x14ac:dyDescent="0.25">
      <c r="A96" s="4" t="s">
        <v>27</v>
      </c>
      <c r="B96" s="4" t="s">
        <v>39</v>
      </c>
      <c r="C96" s="4" t="s">
        <v>255</v>
      </c>
      <c r="D96" s="4" t="s">
        <v>65</v>
      </c>
      <c r="E96" s="12" t="s">
        <v>66</v>
      </c>
      <c r="F96" s="14"/>
    </row>
    <row r="97" spans="1:6" x14ac:dyDescent="0.25">
      <c r="A97" s="1" t="s">
        <v>27</v>
      </c>
      <c r="B97" s="1" t="s">
        <v>75</v>
      </c>
      <c r="C97" s="1"/>
      <c r="D97" s="1"/>
      <c r="E97" s="2" t="s">
        <v>76</v>
      </c>
      <c r="F97" s="3">
        <f>F98</f>
        <v>8097204</v>
      </c>
    </row>
    <row r="98" spans="1:6" ht="30" x14ac:dyDescent="0.25">
      <c r="A98" s="4" t="s">
        <v>27</v>
      </c>
      <c r="B98" s="4" t="s">
        <v>75</v>
      </c>
      <c r="C98" s="4" t="s">
        <v>251</v>
      </c>
      <c r="D98" s="4"/>
      <c r="E98" s="11" t="s">
        <v>115</v>
      </c>
      <c r="F98" s="10">
        <f>F99</f>
        <v>8097204</v>
      </c>
    </row>
    <row r="99" spans="1:6" ht="30.75" customHeight="1" x14ac:dyDescent="0.25">
      <c r="A99" s="4" t="s">
        <v>27</v>
      </c>
      <c r="B99" s="4" t="s">
        <v>75</v>
      </c>
      <c r="C99" s="4" t="s">
        <v>252</v>
      </c>
      <c r="D99" s="4"/>
      <c r="E99" s="11" t="s">
        <v>116</v>
      </c>
      <c r="F99" s="10">
        <f>F100</f>
        <v>8097204</v>
      </c>
    </row>
    <row r="100" spans="1:6" ht="45" x14ac:dyDescent="0.25">
      <c r="A100" s="4" t="s">
        <v>27</v>
      </c>
      <c r="B100" s="4" t="s">
        <v>75</v>
      </c>
      <c r="C100" s="4" t="s">
        <v>256</v>
      </c>
      <c r="D100" s="4"/>
      <c r="E100" s="12" t="s">
        <v>170</v>
      </c>
      <c r="F100" s="10">
        <f>F101+F103+F105</f>
        <v>8097204</v>
      </c>
    </row>
    <row r="101" spans="1:6" x14ac:dyDescent="0.25">
      <c r="A101" s="4" t="s">
        <v>27</v>
      </c>
      <c r="B101" s="4" t="s">
        <v>75</v>
      </c>
      <c r="C101" s="4" t="s">
        <v>257</v>
      </c>
      <c r="D101" s="4"/>
      <c r="E101" s="12" t="s">
        <v>118</v>
      </c>
      <c r="F101" s="10">
        <f>F102</f>
        <v>5527758</v>
      </c>
    </row>
    <row r="102" spans="1:6" ht="16.5" customHeight="1" x14ac:dyDescent="0.25">
      <c r="A102" s="4" t="s">
        <v>27</v>
      </c>
      <c r="B102" s="4" t="s">
        <v>75</v>
      </c>
      <c r="C102" s="4" t="s">
        <v>257</v>
      </c>
      <c r="D102" s="4" t="s">
        <v>63</v>
      </c>
      <c r="E102" s="12" t="s">
        <v>64</v>
      </c>
      <c r="F102" s="10">
        <v>5527758</v>
      </c>
    </row>
    <row r="103" spans="1:6" ht="30" x14ac:dyDescent="0.25">
      <c r="A103" s="4" t="s">
        <v>27</v>
      </c>
      <c r="B103" s="4" t="s">
        <v>75</v>
      </c>
      <c r="C103" s="4" t="s">
        <v>258</v>
      </c>
      <c r="D103" s="4"/>
      <c r="E103" s="12" t="s">
        <v>171</v>
      </c>
      <c r="F103" s="10">
        <f>F104</f>
        <v>1661743</v>
      </c>
    </row>
    <row r="104" spans="1:6" ht="15.75" customHeight="1" x14ac:dyDescent="0.25">
      <c r="A104" s="4" t="s">
        <v>27</v>
      </c>
      <c r="B104" s="4" t="s">
        <v>75</v>
      </c>
      <c r="C104" s="4" t="s">
        <v>258</v>
      </c>
      <c r="D104" s="4" t="s">
        <v>63</v>
      </c>
      <c r="E104" s="12" t="s">
        <v>64</v>
      </c>
      <c r="F104" s="10">
        <v>1661743</v>
      </c>
    </row>
    <row r="105" spans="1:6" ht="15.75" customHeight="1" x14ac:dyDescent="0.25">
      <c r="A105" s="4" t="s">
        <v>27</v>
      </c>
      <c r="B105" s="4" t="s">
        <v>75</v>
      </c>
      <c r="C105" s="4" t="s">
        <v>259</v>
      </c>
      <c r="D105" s="4"/>
      <c r="E105" s="12" t="s">
        <v>233</v>
      </c>
      <c r="F105" s="10">
        <f>F106</f>
        <v>907703</v>
      </c>
    </row>
    <row r="106" spans="1:6" ht="15.75" customHeight="1" x14ac:dyDescent="0.25">
      <c r="A106" s="4" t="s">
        <v>27</v>
      </c>
      <c r="B106" s="4" t="s">
        <v>75</v>
      </c>
      <c r="C106" s="4" t="s">
        <v>259</v>
      </c>
      <c r="D106" s="4" t="s">
        <v>63</v>
      </c>
      <c r="E106" s="12" t="s">
        <v>64</v>
      </c>
      <c r="F106" s="10">
        <v>907703</v>
      </c>
    </row>
    <row r="107" spans="1:6" x14ac:dyDescent="0.25">
      <c r="A107" s="1" t="s">
        <v>27</v>
      </c>
      <c r="B107" s="1" t="s">
        <v>40</v>
      </c>
      <c r="C107" s="1"/>
      <c r="D107" s="1"/>
      <c r="E107" s="2" t="s">
        <v>15</v>
      </c>
      <c r="F107" s="3">
        <f>F108+F120+F129</f>
        <v>17096111.300000001</v>
      </c>
    </row>
    <row r="108" spans="1:6" x14ac:dyDescent="0.25">
      <c r="A108" s="1" t="s">
        <v>27</v>
      </c>
      <c r="B108" s="1" t="s">
        <v>41</v>
      </c>
      <c r="C108" s="1"/>
      <c r="D108" s="1"/>
      <c r="E108" s="2" t="s">
        <v>16</v>
      </c>
      <c r="F108" s="3">
        <f>F109</f>
        <v>11668297.449999999</v>
      </c>
    </row>
    <row r="109" spans="1:6" ht="45" x14ac:dyDescent="0.25">
      <c r="A109" s="4" t="s">
        <v>29</v>
      </c>
      <c r="B109" s="4" t="s">
        <v>41</v>
      </c>
      <c r="C109" s="4" t="s">
        <v>172</v>
      </c>
      <c r="D109" s="4"/>
      <c r="E109" s="11" t="s">
        <v>81</v>
      </c>
      <c r="F109" s="10">
        <f>F110</f>
        <v>11668297.449999999</v>
      </c>
    </row>
    <row r="110" spans="1:6" x14ac:dyDescent="0.25">
      <c r="A110" s="4" t="s">
        <v>27</v>
      </c>
      <c r="B110" s="4" t="s">
        <v>41</v>
      </c>
      <c r="C110" s="4" t="s">
        <v>173</v>
      </c>
      <c r="D110" s="4"/>
      <c r="E110" s="12" t="s">
        <v>77</v>
      </c>
      <c r="F110" s="10">
        <f>F111+F117</f>
        <v>11668297.449999999</v>
      </c>
    </row>
    <row r="111" spans="1:6" x14ac:dyDescent="0.25">
      <c r="A111" s="4" t="s">
        <v>27</v>
      </c>
      <c r="B111" s="4" t="s">
        <v>41</v>
      </c>
      <c r="C111" s="4" t="s">
        <v>174</v>
      </c>
      <c r="D111" s="4"/>
      <c r="E111" s="12" t="s">
        <v>175</v>
      </c>
      <c r="F111" s="10">
        <f>F112+F115</f>
        <v>11196775.18</v>
      </c>
    </row>
    <row r="112" spans="1:6" x14ac:dyDescent="0.25">
      <c r="A112" s="4" t="s">
        <v>27</v>
      </c>
      <c r="B112" s="4" t="s">
        <v>41</v>
      </c>
      <c r="C112" s="4" t="s">
        <v>176</v>
      </c>
      <c r="D112" s="4"/>
      <c r="E112" s="12" t="s">
        <v>128</v>
      </c>
      <c r="F112" s="10">
        <f>F113+F114</f>
        <v>2598689.23</v>
      </c>
    </row>
    <row r="113" spans="1:6" ht="18" customHeight="1" x14ac:dyDescent="0.25">
      <c r="A113" s="4" t="s">
        <v>27</v>
      </c>
      <c r="B113" s="4" t="s">
        <v>41</v>
      </c>
      <c r="C113" s="4" t="s">
        <v>176</v>
      </c>
      <c r="D113" s="4" t="s">
        <v>63</v>
      </c>
      <c r="E113" s="12" t="s">
        <v>64</v>
      </c>
      <c r="F113" s="10">
        <f>542339+1996350.23</f>
        <v>2538689.23</v>
      </c>
    </row>
    <row r="114" spans="1:6" ht="18" customHeight="1" x14ac:dyDescent="0.25">
      <c r="A114" s="4" t="s">
        <v>27</v>
      </c>
      <c r="B114" s="4" t="s">
        <v>41</v>
      </c>
      <c r="C114" s="4" t="s">
        <v>176</v>
      </c>
      <c r="D114" s="4" t="s">
        <v>65</v>
      </c>
      <c r="E114" s="12" t="s">
        <v>66</v>
      </c>
      <c r="F114" s="10">
        <v>60000</v>
      </c>
    </row>
    <row r="115" spans="1:6" ht="30" x14ac:dyDescent="0.25">
      <c r="A115" s="4" t="s">
        <v>27</v>
      </c>
      <c r="B115" s="4" t="s">
        <v>41</v>
      </c>
      <c r="C115" s="4" t="s">
        <v>177</v>
      </c>
      <c r="D115" s="4"/>
      <c r="E115" s="12" t="s">
        <v>129</v>
      </c>
      <c r="F115" s="10">
        <f>F116</f>
        <v>8598085.9499999993</v>
      </c>
    </row>
    <row r="116" spans="1:6" x14ac:dyDescent="0.25">
      <c r="A116" s="4" t="s">
        <v>27</v>
      </c>
      <c r="B116" s="4" t="s">
        <v>41</v>
      </c>
      <c r="C116" s="4" t="s">
        <v>177</v>
      </c>
      <c r="D116" s="4" t="s">
        <v>67</v>
      </c>
      <c r="E116" s="11" t="s">
        <v>68</v>
      </c>
      <c r="F116" s="10">
        <f>939391.82+8593694.77-243000-140000-552000.64</f>
        <v>8598085.9499999993</v>
      </c>
    </row>
    <row r="117" spans="1:6" ht="30" x14ac:dyDescent="0.25">
      <c r="A117" s="4" t="s">
        <v>27</v>
      </c>
      <c r="B117" s="4" t="s">
        <v>41</v>
      </c>
      <c r="C117" s="4" t="s">
        <v>178</v>
      </c>
      <c r="D117" s="4"/>
      <c r="E117" s="11" t="s">
        <v>179</v>
      </c>
      <c r="F117" s="10">
        <f>F118</f>
        <v>471522.27</v>
      </c>
    </row>
    <row r="118" spans="1:6" ht="30" x14ac:dyDescent="0.25">
      <c r="A118" s="4" t="s">
        <v>27</v>
      </c>
      <c r="B118" s="4" t="s">
        <v>41</v>
      </c>
      <c r="C118" s="4" t="s">
        <v>180</v>
      </c>
      <c r="D118" s="4"/>
      <c r="E118" s="12" t="s">
        <v>130</v>
      </c>
      <c r="F118" s="10">
        <f>F119</f>
        <v>471522.27</v>
      </c>
    </row>
    <row r="119" spans="1:6" ht="19.5" customHeight="1" x14ac:dyDescent="0.25">
      <c r="A119" s="4" t="s">
        <v>27</v>
      </c>
      <c r="B119" s="4" t="s">
        <v>41</v>
      </c>
      <c r="C119" s="4" t="s">
        <v>180</v>
      </c>
      <c r="D119" s="4" t="s">
        <v>63</v>
      </c>
      <c r="E119" s="12" t="s">
        <v>64</v>
      </c>
      <c r="F119" s="10">
        <v>471522.27</v>
      </c>
    </row>
    <row r="120" spans="1:6" x14ac:dyDescent="0.25">
      <c r="A120" s="1" t="s">
        <v>27</v>
      </c>
      <c r="B120" s="1" t="s">
        <v>42</v>
      </c>
      <c r="C120" s="1"/>
      <c r="D120" s="1"/>
      <c r="E120" s="2" t="s">
        <v>17</v>
      </c>
      <c r="F120" s="3">
        <f>F121</f>
        <v>1550325</v>
      </c>
    </row>
    <row r="121" spans="1:6" ht="45" x14ac:dyDescent="0.25">
      <c r="A121" s="4" t="s">
        <v>27</v>
      </c>
      <c r="B121" s="4" t="s">
        <v>42</v>
      </c>
      <c r="C121" s="4" t="s">
        <v>172</v>
      </c>
      <c r="D121" s="4"/>
      <c r="E121" s="11" t="s">
        <v>81</v>
      </c>
      <c r="F121" s="10">
        <f>F122</f>
        <v>1550325</v>
      </c>
    </row>
    <row r="122" spans="1:6" ht="33.75" customHeight="1" x14ac:dyDescent="0.25">
      <c r="A122" s="4" t="s">
        <v>27</v>
      </c>
      <c r="B122" s="4" t="s">
        <v>42</v>
      </c>
      <c r="C122" s="4" t="s">
        <v>181</v>
      </c>
      <c r="D122" s="4"/>
      <c r="E122" s="11" t="s">
        <v>126</v>
      </c>
      <c r="F122" s="10">
        <f>F123+F126</f>
        <v>1550325</v>
      </c>
    </row>
    <row r="123" spans="1:6" ht="30" x14ac:dyDescent="0.25">
      <c r="A123" s="4" t="s">
        <v>27</v>
      </c>
      <c r="B123" s="4" t="s">
        <v>42</v>
      </c>
      <c r="C123" s="4" t="s">
        <v>182</v>
      </c>
      <c r="D123" s="4"/>
      <c r="E123" s="15" t="s">
        <v>183</v>
      </c>
      <c r="F123" s="10">
        <f>F124</f>
        <v>293000</v>
      </c>
    </row>
    <row r="124" spans="1:6" x14ac:dyDescent="0.25">
      <c r="A124" s="4" t="s">
        <v>27</v>
      </c>
      <c r="B124" s="4" t="s">
        <v>42</v>
      </c>
      <c r="C124" s="4" t="s">
        <v>187</v>
      </c>
      <c r="D124" s="4"/>
      <c r="E124" s="12" t="s">
        <v>188</v>
      </c>
      <c r="F124" s="10">
        <f>F125</f>
        <v>293000</v>
      </c>
    </row>
    <row r="125" spans="1:6" ht="18.75" customHeight="1" x14ac:dyDescent="0.25">
      <c r="A125" s="4" t="s">
        <v>27</v>
      </c>
      <c r="B125" s="4" t="s">
        <v>42</v>
      </c>
      <c r="C125" s="4" t="s">
        <v>187</v>
      </c>
      <c r="D125" s="4" t="s">
        <v>63</v>
      </c>
      <c r="E125" s="12" t="s">
        <v>64</v>
      </c>
      <c r="F125" s="10">
        <f>243000+50000</f>
        <v>293000</v>
      </c>
    </row>
    <row r="126" spans="1:6" ht="30" x14ac:dyDescent="0.25">
      <c r="A126" s="4" t="s">
        <v>27</v>
      </c>
      <c r="B126" s="4" t="s">
        <v>42</v>
      </c>
      <c r="C126" s="4" t="s">
        <v>186</v>
      </c>
      <c r="D126" s="4"/>
      <c r="E126" s="12" t="s">
        <v>185</v>
      </c>
      <c r="F126" s="10">
        <f>F127</f>
        <v>1257325</v>
      </c>
    </row>
    <row r="127" spans="1:6" x14ac:dyDescent="0.25">
      <c r="A127" s="4" t="s">
        <v>27</v>
      </c>
      <c r="B127" s="4" t="s">
        <v>42</v>
      </c>
      <c r="C127" s="4" t="s">
        <v>184</v>
      </c>
      <c r="D127" s="4"/>
      <c r="E127" s="12" t="s">
        <v>127</v>
      </c>
      <c r="F127" s="10">
        <f>F128</f>
        <v>1257325</v>
      </c>
    </row>
    <row r="128" spans="1:6" ht="17.25" customHeight="1" x14ac:dyDescent="0.25">
      <c r="A128" s="4" t="s">
        <v>27</v>
      </c>
      <c r="B128" s="4" t="s">
        <v>42</v>
      </c>
      <c r="C128" s="4" t="s">
        <v>184</v>
      </c>
      <c r="D128" s="4" t="s">
        <v>63</v>
      </c>
      <c r="E128" s="12" t="s">
        <v>64</v>
      </c>
      <c r="F128" s="10">
        <f>821450+435875</f>
        <v>1257325</v>
      </c>
    </row>
    <row r="129" spans="1:6" x14ac:dyDescent="0.25">
      <c r="A129" s="1" t="s">
        <v>27</v>
      </c>
      <c r="B129" s="1" t="s">
        <v>43</v>
      </c>
      <c r="C129" s="1"/>
      <c r="D129" s="1"/>
      <c r="E129" s="2" t="s">
        <v>18</v>
      </c>
      <c r="F129" s="3">
        <f>F130</f>
        <v>3877488.85</v>
      </c>
    </row>
    <row r="130" spans="1:6" ht="45" x14ac:dyDescent="0.25">
      <c r="A130" s="4" t="s">
        <v>27</v>
      </c>
      <c r="B130" s="4" t="s">
        <v>43</v>
      </c>
      <c r="C130" s="4" t="s">
        <v>172</v>
      </c>
      <c r="D130" s="4"/>
      <c r="E130" s="11" t="s">
        <v>81</v>
      </c>
      <c r="F130" s="10">
        <f>F131</f>
        <v>3877488.85</v>
      </c>
    </row>
    <row r="131" spans="1:6" ht="30" x14ac:dyDescent="0.25">
      <c r="A131" s="4" t="s">
        <v>27</v>
      </c>
      <c r="B131" s="4" t="s">
        <v>43</v>
      </c>
      <c r="C131" s="4" t="s">
        <v>189</v>
      </c>
      <c r="D131" s="4"/>
      <c r="E131" s="11" t="s">
        <v>122</v>
      </c>
      <c r="F131" s="10">
        <f>F132+F137</f>
        <v>3877488.85</v>
      </c>
    </row>
    <row r="132" spans="1:6" x14ac:dyDescent="0.25">
      <c r="A132" s="4" t="s">
        <v>27</v>
      </c>
      <c r="B132" s="4" t="s">
        <v>43</v>
      </c>
      <c r="C132" s="4" t="s">
        <v>191</v>
      </c>
      <c r="D132" s="4"/>
      <c r="E132" s="11" t="s">
        <v>190</v>
      </c>
      <c r="F132" s="10">
        <f>F133+F135</f>
        <v>1191016</v>
      </c>
    </row>
    <row r="133" spans="1:6" x14ac:dyDescent="0.25">
      <c r="A133" s="4" t="s">
        <v>27</v>
      </c>
      <c r="B133" s="4" t="s">
        <v>43</v>
      </c>
      <c r="C133" s="4" t="s">
        <v>192</v>
      </c>
      <c r="D133" s="4"/>
      <c r="E133" s="12" t="s">
        <v>141</v>
      </c>
      <c r="F133" s="10">
        <f>F134</f>
        <v>451466</v>
      </c>
    </row>
    <row r="134" spans="1:6" ht="18" customHeight="1" x14ac:dyDescent="0.25">
      <c r="A134" s="4" t="s">
        <v>27</v>
      </c>
      <c r="B134" s="4" t="s">
        <v>43</v>
      </c>
      <c r="C134" s="4" t="s">
        <v>192</v>
      </c>
      <c r="D134" s="4" t="s">
        <v>63</v>
      </c>
      <c r="E134" s="12" t="s">
        <v>64</v>
      </c>
      <c r="F134" s="10">
        <v>451466</v>
      </c>
    </row>
    <row r="135" spans="1:6" ht="30" x14ac:dyDescent="0.25">
      <c r="A135" s="4" t="s">
        <v>27</v>
      </c>
      <c r="B135" s="4" t="s">
        <v>43</v>
      </c>
      <c r="C135" s="4" t="s">
        <v>193</v>
      </c>
      <c r="D135" s="4"/>
      <c r="E135" s="12" t="s">
        <v>123</v>
      </c>
      <c r="F135" s="10">
        <f>F136</f>
        <v>739550</v>
      </c>
    </row>
    <row r="136" spans="1:6" ht="15.75" customHeight="1" x14ac:dyDescent="0.25">
      <c r="A136" s="4" t="s">
        <v>27</v>
      </c>
      <c r="B136" s="4" t="s">
        <v>43</v>
      </c>
      <c r="C136" s="4" t="s">
        <v>193</v>
      </c>
      <c r="D136" s="4" t="s">
        <v>63</v>
      </c>
      <c r="E136" s="12" t="s">
        <v>64</v>
      </c>
      <c r="F136" s="10">
        <f>49038+512721+177791</f>
        <v>739550</v>
      </c>
    </row>
    <row r="137" spans="1:6" x14ac:dyDescent="0.25">
      <c r="A137" s="4" t="s">
        <v>27</v>
      </c>
      <c r="B137" s="4" t="s">
        <v>43</v>
      </c>
      <c r="C137" s="4" t="s">
        <v>195</v>
      </c>
      <c r="D137" s="4"/>
      <c r="E137" s="12" t="s">
        <v>194</v>
      </c>
      <c r="F137" s="10">
        <f>F138+F140+F142</f>
        <v>2686472.85</v>
      </c>
    </row>
    <row r="138" spans="1:6" x14ac:dyDescent="0.25">
      <c r="A138" s="4" t="s">
        <v>27</v>
      </c>
      <c r="B138" s="4" t="s">
        <v>43</v>
      </c>
      <c r="C138" s="4" t="s">
        <v>196</v>
      </c>
      <c r="D138" s="4"/>
      <c r="E138" s="12" t="s">
        <v>124</v>
      </c>
      <c r="F138" s="10">
        <f>F139</f>
        <v>1601268</v>
      </c>
    </row>
    <row r="139" spans="1:6" ht="16.5" customHeight="1" x14ac:dyDescent="0.25">
      <c r="A139" s="4" t="s">
        <v>27</v>
      </c>
      <c r="B139" s="4" t="s">
        <v>43</v>
      </c>
      <c r="C139" s="4" t="s">
        <v>196</v>
      </c>
      <c r="D139" s="4" t="s">
        <v>63</v>
      </c>
      <c r="E139" s="12" t="s">
        <v>64</v>
      </c>
      <c r="F139" s="10">
        <f>1217748+242000+141520</f>
        <v>1601268</v>
      </c>
    </row>
    <row r="140" spans="1:6" x14ac:dyDescent="0.25">
      <c r="A140" s="4" t="s">
        <v>27</v>
      </c>
      <c r="B140" s="4" t="s">
        <v>43</v>
      </c>
      <c r="C140" s="4" t="s">
        <v>197</v>
      </c>
      <c r="D140" s="4"/>
      <c r="E140" s="12" t="s">
        <v>198</v>
      </c>
      <c r="F140" s="10">
        <f>F141</f>
        <v>111682</v>
      </c>
    </row>
    <row r="141" spans="1:6" ht="15.75" customHeight="1" x14ac:dyDescent="0.25">
      <c r="A141" s="4" t="s">
        <v>27</v>
      </c>
      <c r="B141" s="4" t="s">
        <v>43</v>
      </c>
      <c r="C141" s="4" t="s">
        <v>197</v>
      </c>
      <c r="D141" s="4" t="s">
        <v>63</v>
      </c>
      <c r="E141" s="12" t="s">
        <v>64</v>
      </c>
      <c r="F141" s="10">
        <f>43453+68229</f>
        <v>111682</v>
      </c>
    </row>
    <row r="142" spans="1:6" x14ac:dyDescent="0.25">
      <c r="A142" s="4" t="s">
        <v>27</v>
      </c>
      <c r="B142" s="4" t="s">
        <v>43</v>
      </c>
      <c r="C142" s="4" t="s">
        <v>199</v>
      </c>
      <c r="D142" s="4"/>
      <c r="E142" s="12" t="s">
        <v>125</v>
      </c>
      <c r="F142" s="10">
        <f>F143+F144</f>
        <v>973522.85</v>
      </c>
    </row>
    <row r="143" spans="1:6" ht="18" customHeight="1" x14ac:dyDescent="0.25">
      <c r="A143" s="4" t="s">
        <v>27</v>
      </c>
      <c r="B143" s="4" t="s">
        <v>43</v>
      </c>
      <c r="C143" s="4" t="s">
        <v>199</v>
      </c>
      <c r="D143" s="4" t="s">
        <v>63</v>
      </c>
      <c r="E143" s="12" t="s">
        <v>64</v>
      </c>
      <c r="F143" s="10">
        <f>32654+127687+58054+25328+54842+124348+224318</f>
        <v>647231</v>
      </c>
    </row>
    <row r="144" spans="1:6" ht="18" customHeight="1" x14ac:dyDescent="0.25">
      <c r="A144" s="4" t="s">
        <v>27</v>
      </c>
      <c r="B144" s="4" t="s">
        <v>43</v>
      </c>
      <c r="C144" s="4" t="s">
        <v>199</v>
      </c>
      <c r="D144" s="4" t="s">
        <v>65</v>
      </c>
      <c r="E144" s="12" t="s">
        <v>66</v>
      </c>
      <c r="F144" s="10">
        <v>326291.84999999998</v>
      </c>
    </row>
    <row r="145" spans="1:6" x14ac:dyDescent="0.25">
      <c r="A145" s="1" t="s">
        <v>27</v>
      </c>
      <c r="B145" s="1" t="s">
        <v>44</v>
      </c>
      <c r="C145" s="1"/>
      <c r="D145" s="1"/>
      <c r="E145" s="2" t="s">
        <v>21</v>
      </c>
      <c r="F145" s="3">
        <f>F146+F157+F188+F196</f>
        <v>52706764.580000006</v>
      </c>
    </row>
    <row r="146" spans="1:6" x14ac:dyDescent="0.25">
      <c r="A146" s="1" t="s">
        <v>27</v>
      </c>
      <c r="B146" s="1" t="s">
        <v>45</v>
      </c>
      <c r="C146" s="1"/>
      <c r="D146" s="1"/>
      <c r="E146" s="2" t="s">
        <v>22</v>
      </c>
      <c r="F146" s="3">
        <f>F147</f>
        <v>13230442.460000001</v>
      </c>
    </row>
    <row r="147" spans="1:6" ht="30" x14ac:dyDescent="0.25">
      <c r="A147" s="4" t="s">
        <v>27</v>
      </c>
      <c r="B147" s="4" t="s">
        <v>45</v>
      </c>
      <c r="C147" s="4" t="s">
        <v>158</v>
      </c>
      <c r="D147" s="4"/>
      <c r="E147" s="11" t="s">
        <v>131</v>
      </c>
      <c r="F147" s="10">
        <f>F148</f>
        <v>13230442.460000001</v>
      </c>
    </row>
    <row r="148" spans="1:6" x14ac:dyDescent="0.25">
      <c r="A148" s="4" t="s">
        <v>27</v>
      </c>
      <c r="B148" s="4" t="s">
        <v>45</v>
      </c>
      <c r="C148" s="4" t="s">
        <v>260</v>
      </c>
      <c r="D148" s="4"/>
      <c r="E148" s="11" t="s">
        <v>132</v>
      </c>
      <c r="F148" s="10">
        <f>F149</f>
        <v>13230442.460000001</v>
      </c>
    </row>
    <row r="149" spans="1:6" x14ac:dyDescent="0.25">
      <c r="A149" s="4" t="s">
        <v>27</v>
      </c>
      <c r="B149" s="4" t="s">
        <v>45</v>
      </c>
      <c r="C149" s="4" t="s">
        <v>261</v>
      </c>
      <c r="D149" s="4"/>
      <c r="E149" s="11" t="s">
        <v>200</v>
      </c>
      <c r="F149" s="10">
        <f>F150+F154</f>
        <v>13230442.460000001</v>
      </c>
    </row>
    <row r="150" spans="1:6" ht="45" x14ac:dyDescent="0.25">
      <c r="A150" s="4" t="s">
        <v>27</v>
      </c>
      <c r="B150" s="4" t="s">
        <v>45</v>
      </c>
      <c r="C150" s="4" t="s">
        <v>262</v>
      </c>
      <c r="D150" s="4"/>
      <c r="E150" s="11" t="s">
        <v>133</v>
      </c>
      <c r="F150" s="10">
        <f>F151+F152+F153</f>
        <v>9673442.4600000009</v>
      </c>
    </row>
    <row r="151" spans="1:6" ht="46.5" customHeight="1" x14ac:dyDescent="0.25">
      <c r="A151" s="4" t="s">
        <v>27</v>
      </c>
      <c r="B151" s="4" t="s">
        <v>45</v>
      </c>
      <c r="C151" s="4" t="s">
        <v>262</v>
      </c>
      <c r="D151" s="4" t="s">
        <v>61</v>
      </c>
      <c r="E151" s="12" t="s">
        <v>62</v>
      </c>
      <c r="F151" s="10">
        <v>2861101.79</v>
      </c>
    </row>
    <row r="152" spans="1:6" ht="16.5" customHeight="1" x14ac:dyDescent="0.25">
      <c r="A152" s="4" t="s">
        <v>27</v>
      </c>
      <c r="B152" s="4" t="s">
        <v>45</v>
      </c>
      <c r="C152" s="4" t="s">
        <v>262</v>
      </c>
      <c r="D152" s="4" t="s">
        <v>63</v>
      </c>
      <c r="E152" s="12" t="s">
        <v>64</v>
      </c>
      <c r="F152" s="10">
        <f>5868433.9+946664-362915.44</f>
        <v>6452182.46</v>
      </c>
    </row>
    <row r="153" spans="1:6" x14ac:dyDescent="0.25">
      <c r="A153" s="4" t="s">
        <v>27</v>
      </c>
      <c r="B153" s="4" t="s">
        <v>45</v>
      </c>
      <c r="C153" s="4" t="s">
        <v>262</v>
      </c>
      <c r="D153" s="4" t="s">
        <v>65</v>
      </c>
      <c r="E153" s="12" t="s">
        <v>66</v>
      </c>
      <c r="F153" s="10">
        <v>360158.21</v>
      </c>
    </row>
    <row r="154" spans="1:6" ht="45" x14ac:dyDescent="0.25">
      <c r="A154" s="4" t="s">
        <v>27</v>
      </c>
      <c r="B154" s="4" t="s">
        <v>45</v>
      </c>
      <c r="C154" s="4" t="s">
        <v>263</v>
      </c>
      <c r="D154" s="4"/>
      <c r="E154" s="11" t="s">
        <v>134</v>
      </c>
      <c r="F154" s="10">
        <f>F155+F156</f>
        <v>3557000</v>
      </c>
    </row>
    <row r="155" spans="1:6" ht="44.25" customHeight="1" x14ac:dyDescent="0.25">
      <c r="A155" s="4" t="s">
        <v>27</v>
      </c>
      <c r="B155" s="4" t="s">
        <v>45</v>
      </c>
      <c r="C155" s="4" t="s">
        <v>263</v>
      </c>
      <c r="D155" s="4" t="s">
        <v>61</v>
      </c>
      <c r="E155" s="12" t="s">
        <v>62</v>
      </c>
      <c r="F155" s="10">
        <v>3524000</v>
      </c>
    </row>
    <row r="156" spans="1:6" ht="18" customHeight="1" x14ac:dyDescent="0.25">
      <c r="A156" s="4" t="s">
        <v>27</v>
      </c>
      <c r="B156" s="4" t="s">
        <v>45</v>
      </c>
      <c r="C156" s="4" t="s">
        <v>263</v>
      </c>
      <c r="D156" s="4" t="s">
        <v>63</v>
      </c>
      <c r="E156" s="12" t="s">
        <v>64</v>
      </c>
      <c r="F156" s="10">
        <v>33000</v>
      </c>
    </row>
    <row r="157" spans="1:6" x14ac:dyDescent="0.25">
      <c r="A157" s="1" t="s">
        <v>27</v>
      </c>
      <c r="B157" s="1" t="s">
        <v>46</v>
      </c>
      <c r="C157" s="4"/>
      <c r="D157" s="1"/>
      <c r="E157" s="2" t="s">
        <v>23</v>
      </c>
      <c r="F157" s="3">
        <f>F158</f>
        <v>38680722.120000005</v>
      </c>
    </row>
    <row r="158" spans="1:6" ht="30" x14ac:dyDescent="0.25">
      <c r="A158" s="4" t="s">
        <v>27</v>
      </c>
      <c r="B158" s="4" t="s">
        <v>46</v>
      </c>
      <c r="C158" s="4" t="s">
        <v>158</v>
      </c>
      <c r="D158" s="4"/>
      <c r="E158" s="11" t="s">
        <v>131</v>
      </c>
      <c r="F158" s="10">
        <f>F159+F173</f>
        <v>38680722.120000005</v>
      </c>
    </row>
    <row r="159" spans="1:6" x14ac:dyDescent="0.25">
      <c r="A159" s="4" t="s">
        <v>27</v>
      </c>
      <c r="B159" s="4" t="s">
        <v>46</v>
      </c>
      <c r="C159" s="4" t="s">
        <v>260</v>
      </c>
      <c r="D159" s="4"/>
      <c r="E159" s="11" t="s">
        <v>132</v>
      </c>
      <c r="F159" s="10">
        <f>F160+F168</f>
        <v>14396688.98</v>
      </c>
    </row>
    <row r="160" spans="1:6" ht="45" x14ac:dyDescent="0.25">
      <c r="A160" s="4" t="s">
        <v>27</v>
      </c>
      <c r="B160" s="4" t="s">
        <v>46</v>
      </c>
      <c r="C160" s="4" t="s">
        <v>264</v>
      </c>
      <c r="D160" s="4"/>
      <c r="E160" s="11" t="s">
        <v>206</v>
      </c>
      <c r="F160" s="10">
        <f>F161+F165</f>
        <v>13738848.98</v>
      </c>
    </row>
    <row r="161" spans="1:6" ht="30" x14ac:dyDescent="0.25">
      <c r="A161" s="4" t="s">
        <v>27</v>
      </c>
      <c r="B161" s="4" t="s">
        <v>46</v>
      </c>
      <c r="C161" s="4" t="s">
        <v>265</v>
      </c>
      <c r="D161" s="4"/>
      <c r="E161" s="11" t="s">
        <v>135</v>
      </c>
      <c r="F161" s="10">
        <f>F162+F163+F164</f>
        <v>4142848.98</v>
      </c>
    </row>
    <row r="162" spans="1:6" ht="48.75" customHeight="1" x14ac:dyDescent="0.25">
      <c r="A162" s="4" t="s">
        <v>27</v>
      </c>
      <c r="B162" s="4" t="s">
        <v>46</v>
      </c>
      <c r="C162" s="4" t="s">
        <v>265</v>
      </c>
      <c r="D162" s="4" t="s">
        <v>61</v>
      </c>
      <c r="E162" s="12" t="s">
        <v>62</v>
      </c>
      <c r="F162" s="10">
        <v>319520</v>
      </c>
    </row>
    <row r="163" spans="1:6" ht="16.5" customHeight="1" x14ac:dyDescent="0.25">
      <c r="A163" s="4" t="s">
        <v>27</v>
      </c>
      <c r="B163" s="4" t="s">
        <v>46</v>
      </c>
      <c r="C163" s="4" t="s">
        <v>265</v>
      </c>
      <c r="D163" s="4" t="s">
        <v>63</v>
      </c>
      <c r="E163" s="12" t="s">
        <v>64</v>
      </c>
      <c r="F163" s="10">
        <f>2821779.51+863866</f>
        <v>3685645.51</v>
      </c>
    </row>
    <row r="164" spans="1:6" x14ac:dyDescent="0.25">
      <c r="A164" s="4" t="s">
        <v>27</v>
      </c>
      <c r="B164" s="4" t="s">
        <v>46</v>
      </c>
      <c r="C164" s="4" t="s">
        <v>265</v>
      </c>
      <c r="D164" s="4" t="s">
        <v>65</v>
      </c>
      <c r="E164" s="12" t="s">
        <v>66</v>
      </c>
      <c r="F164" s="10">
        <v>137683.47</v>
      </c>
    </row>
    <row r="165" spans="1:6" ht="75" x14ac:dyDescent="0.25">
      <c r="A165" s="4" t="s">
        <v>27</v>
      </c>
      <c r="B165" s="4" t="s">
        <v>46</v>
      </c>
      <c r="C165" s="4" t="s">
        <v>266</v>
      </c>
      <c r="D165" s="4"/>
      <c r="E165" s="12" t="s">
        <v>136</v>
      </c>
      <c r="F165" s="10">
        <f>F166+F167</f>
        <v>9596000</v>
      </c>
    </row>
    <row r="166" spans="1:6" ht="46.5" customHeight="1" x14ac:dyDescent="0.25">
      <c r="A166" s="4" t="s">
        <v>27</v>
      </c>
      <c r="B166" s="4" t="s">
        <v>46</v>
      </c>
      <c r="C166" s="4" t="s">
        <v>266</v>
      </c>
      <c r="D166" s="4" t="s">
        <v>61</v>
      </c>
      <c r="E166" s="12" t="s">
        <v>62</v>
      </c>
      <c r="F166" s="10">
        <v>9266000</v>
      </c>
    </row>
    <row r="167" spans="1:6" ht="16.5" customHeight="1" x14ac:dyDescent="0.25">
      <c r="A167" s="4" t="s">
        <v>27</v>
      </c>
      <c r="B167" s="4" t="s">
        <v>46</v>
      </c>
      <c r="C167" s="4" t="s">
        <v>266</v>
      </c>
      <c r="D167" s="4" t="s">
        <v>63</v>
      </c>
      <c r="E167" s="12" t="s">
        <v>64</v>
      </c>
      <c r="F167" s="10">
        <v>330000</v>
      </c>
    </row>
    <row r="168" spans="1:6" ht="30" x14ac:dyDescent="0.25">
      <c r="A168" s="4" t="s">
        <v>27</v>
      </c>
      <c r="B168" s="4" t="s">
        <v>46</v>
      </c>
      <c r="C168" s="4" t="s">
        <v>267</v>
      </c>
      <c r="D168" s="4"/>
      <c r="E168" s="12" t="s">
        <v>207</v>
      </c>
      <c r="F168" s="10">
        <f>F169+F171</f>
        <v>657840</v>
      </c>
    </row>
    <row r="169" spans="1:6" ht="30" x14ac:dyDescent="0.25">
      <c r="A169" s="4" t="s">
        <v>27</v>
      </c>
      <c r="B169" s="4" t="s">
        <v>46</v>
      </c>
      <c r="C169" s="4" t="s">
        <v>268</v>
      </c>
      <c r="D169" s="4"/>
      <c r="E169" s="12" t="s">
        <v>208</v>
      </c>
      <c r="F169" s="10">
        <f>F170</f>
        <v>61000</v>
      </c>
    </row>
    <row r="170" spans="1:6" ht="16.5" customHeight="1" x14ac:dyDescent="0.25">
      <c r="A170" s="4" t="s">
        <v>27</v>
      </c>
      <c r="B170" s="4" t="s">
        <v>46</v>
      </c>
      <c r="C170" s="4" t="s">
        <v>268</v>
      </c>
      <c r="D170" s="4" t="s">
        <v>63</v>
      </c>
      <c r="E170" s="12" t="s">
        <v>64</v>
      </c>
      <c r="F170" s="10">
        <v>61000</v>
      </c>
    </row>
    <row r="171" spans="1:6" ht="30" x14ac:dyDescent="0.25">
      <c r="A171" s="4" t="s">
        <v>27</v>
      </c>
      <c r="B171" s="4" t="s">
        <v>46</v>
      </c>
      <c r="C171" s="4" t="s">
        <v>269</v>
      </c>
      <c r="D171" s="4"/>
      <c r="E171" s="12" t="s">
        <v>209</v>
      </c>
      <c r="F171" s="10">
        <f>F172</f>
        <v>596840</v>
      </c>
    </row>
    <row r="172" spans="1:6" ht="18" customHeight="1" x14ac:dyDescent="0.25">
      <c r="A172" s="4" t="s">
        <v>27</v>
      </c>
      <c r="B172" s="4" t="s">
        <v>46</v>
      </c>
      <c r="C172" s="4" t="s">
        <v>269</v>
      </c>
      <c r="D172" s="4" t="s">
        <v>63</v>
      </c>
      <c r="E172" s="12" t="s">
        <v>64</v>
      </c>
      <c r="F172" s="10">
        <v>596840</v>
      </c>
    </row>
    <row r="173" spans="1:6" x14ac:dyDescent="0.25">
      <c r="A173" s="4" t="s">
        <v>27</v>
      </c>
      <c r="B173" s="4" t="s">
        <v>46</v>
      </c>
      <c r="C173" s="4" t="s">
        <v>159</v>
      </c>
      <c r="D173" s="4"/>
      <c r="E173" s="11" t="s">
        <v>137</v>
      </c>
      <c r="F173" s="10">
        <f>F174+F181</f>
        <v>24284033.140000001</v>
      </c>
    </row>
    <row r="174" spans="1:6" ht="30" customHeight="1" x14ac:dyDescent="0.25">
      <c r="A174" s="4" t="s">
        <v>27</v>
      </c>
      <c r="B174" s="4" t="s">
        <v>46</v>
      </c>
      <c r="C174" s="4" t="s">
        <v>160</v>
      </c>
      <c r="D174" s="4"/>
      <c r="E174" s="11" t="s">
        <v>212</v>
      </c>
      <c r="F174" s="10">
        <f>F175+F179</f>
        <v>21135891.27</v>
      </c>
    </row>
    <row r="175" spans="1:6" s="8" customFormat="1" ht="30" x14ac:dyDescent="0.25">
      <c r="A175" s="4" t="s">
        <v>27</v>
      </c>
      <c r="B175" s="4" t="s">
        <v>46</v>
      </c>
      <c r="C175" s="4" t="s">
        <v>270</v>
      </c>
      <c r="D175" s="4"/>
      <c r="E175" s="11" t="s">
        <v>138</v>
      </c>
      <c r="F175" s="10">
        <f>F176+F177+F178</f>
        <v>20775891.27</v>
      </c>
    </row>
    <row r="176" spans="1:6" s="8" customFormat="1" ht="45" customHeight="1" x14ac:dyDescent="0.25">
      <c r="A176" s="4" t="s">
        <v>27</v>
      </c>
      <c r="B176" s="4" t="s">
        <v>46</v>
      </c>
      <c r="C176" s="4" t="s">
        <v>270</v>
      </c>
      <c r="D176" s="4" t="s">
        <v>61</v>
      </c>
      <c r="E176" s="12" t="s">
        <v>62</v>
      </c>
      <c r="F176" s="10">
        <v>7585626.5800000001</v>
      </c>
    </row>
    <row r="177" spans="1:6" s="8" customFormat="1" ht="18" customHeight="1" x14ac:dyDescent="0.25">
      <c r="A177" s="4" t="s">
        <v>27</v>
      </c>
      <c r="B177" s="4" t="s">
        <v>46</v>
      </c>
      <c r="C177" s="4" t="s">
        <v>270</v>
      </c>
      <c r="D177" s="4" t="s">
        <v>63</v>
      </c>
      <c r="E177" s="12" t="s">
        <v>64</v>
      </c>
      <c r="F177" s="10">
        <f>9945747.21+461433+730634+73080+1686887</f>
        <v>12897781.210000001</v>
      </c>
    </row>
    <row r="178" spans="1:6" s="8" customFormat="1" x14ac:dyDescent="0.25">
      <c r="A178" s="4" t="s">
        <v>27</v>
      </c>
      <c r="B178" s="4" t="s">
        <v>46</v>
      </c>
      <c r="C178" s="4" t="s">
        <v>270</v>
      </c>
      <c r="D178" s="4" t="s">
        <v>65</v>
      </c>
      <c r="E178" s="12" t="s">
        <v>66</v>
      </c>
      <c r="F178" s="10">
        <v>292483.48</v>
      </c>
    </row>
    <row r="179" spans="1:6" s="8" customFormat="1" ht="30" x14ac:dyDescent="0.25">
      <c r="A179" s="4" t="s">
        <v>27</v>
      </c>
      <c r="B179" s="4" t="s">
        <v>46</v>
      </c>
      <c r="C179" s="4" t="s">
        <v>271</v>
      </c>
      <c r="D179" s="4"/>
      <c r="E179" s="12" t="s">
        <v>139</v>
      </c>
      <c r="F179" s="10">
        <f>F180</f>
        <v>360000</v>
      </c>
    </row>
    <row r="180" spans="1:6" s="8" customFormat="1" ht="18.75" customHeight="1" x14ac:dyDescent="0.25">
      <c r="A180" s="4" t="s">
        <v>27</v>
      </c>
      <c r="B180" s="4" t="s">
        <v>46</v>
      </c>
      <c r="C180" s="4" t="s">
        <v>271</v>
      </c>
      <c r="D180" s="4" t="s">
        <v>63</v>
      </c>
      <c r="E180" s="12" t="s">
        <v>64</v>
      </c>
      <c r="F180" s="10">
        <v>360000</v>
      </c>
    </row>
    <row r="181" spans="1:6" s="8" customFormat="1" ht="30" x14ac:dyDescent="0.25">
      <c r="A181" s="4" t="s">
        <v>27</v>
      </c>
      <c r="B181" s="4" t="s">
        <v>46</v>
      </c>
      <c r="C181" s="4" t="s">
        <v>272</v>
      </c>
      <c r="D181" s="4"/>
      <c r="E181" s="12" t="s">
        <v>214</v>
      </c>
      <c r="F181" s="10">
        <f>F182+F186</f>
        <v>3148141.87</v>
      </c>
    </row>
    <row r="182" spans="1:6" s="8" customFormat="1" ht="30" x14ac:dyDescent="0.25">
      <c r="A182" s="4" t="s">
        <v>27</v>
      </c>
      <c r="B182" s="4" t="s">
        <v>46</v>
      </c>
      <c r="C182" s="4" t="s">
        <v>273</v>
      </c>
      <c r="D182" s="4"/>
      <c r="E182" s="12" t="s">
        <v>142</v>
      </c>
      <c r="F182" s="10">
        <f>F183+F184+F185</f>
        <v>3088141.87</v>
      </c>
    </row>
    <row r="183" spans="1:6" s="9" customFormat="1" ht="45.75" customHeight="1" x14ac:dyDescent="0.25">
      <c r="A183" s="4" t="s">
        <v>27</v>
      </c>
      <c r="B183" s="4" t="s">
        <v>46</v>
      </c>
      <c r="C183" s="4" t="s">
        <v>273</v>
      </c>
      <c r="D183" s="4" t="s">
        <v>61</v>
      </c>
      <c r="E183" s="12" t="s">
        <v>62</v>
      </c>
      <c r="F183" s="10">
        <v>2558868.9</v>
      </c>
    </row>
    <row r="184" spans="1:6" s="9" customFormat="1" ht="18" customHeight="1" x14ac:dyDescent="0.25">
      <c r="A184" s="4" t="s">
        <v>27</v>
      </c>
      <c r="B184" s="4" t="s">
        <v>46</v>
      </c>
      <c r="C184" s="4" t="s">
        <v>273</v>
      </c>
      <c r="D184" s="4" t="s">
        <v>63</v>
      </c>
      <c r="E184" s="12" t="s">
        <v>64</v>
      </c>
      <c r="F184" s="10">
        <v>518739.26</v>
      </c>
    </row>
    <row r="185" spans="1:6" x14ac:dyDescent="0.25">
      <c r="A185" s="4" t="s">
        <v>27</v>
      </c>
      <c r="B185" s="4" t="s">
        <v>46</v>
      </c>
      <c r="C185" s="4" t="s">
        <v>273</v>
      </c>
      <c r="D185" s="4" t="s">
        <v>65</v>
      </c>
      <c r="E185" s="12" t="s">
        <v>66</v>
      </c>
      <c r="F185" s="10">
        <v>10533.71</v>
      </c>
    </row>
    <row r="186" spans="1:6" ht="30" x14ac:dyDescent="0.25">
      <c r="A186" s="4" t="s">
        <v>27</v>
      </c>
      <c r="B186" s="4" t="s">
        <v>46</v>
      </c>
      <c r="C186" s="4" t="s">
        <v>274</v>
      </c>
      <c r="D186" s="4"/>
      <c r="E186" s="12" t="s">
        <v>143</v>
      </c>
      <c r="F186" s="10">
        <f>F187</f>
        <v>60000</v>
      </c>
    </row>
    <row r="187" spans="1:6" ht="13.5" customHeight="1" x14ac:dyDescent="0.25">
      <c r="A187" s="4" t="s">
        <v>27</v>
      </c>
      <c r="B187" s="4" t="s">
        <v>46</v>
      </c>
      <c r="C187" s="4" t="s">
        <v>274</v>
      </c>
      <c r="D187" s="4" t="s">
        <v>63</v>
      </c>
      <c r="E187" s="12" t="s">
        <v>64</v>
      </c>
      <c r="F187" s="10">
        <f>60000</f>
        <v>60000</v>
      </c>
    </row>
    <row r="188" spans="1:6" x14ac:dyDescent="0.25">
      <c r="A188" s="1" t="s">
        <v>27</v>
      </c>
      <c r="B188" s="1" t="s">
        <v>47</v>
      </c>
      <c r="C188" s="1"/>
      <c r="D188" s="1"/>
      <c r="E188" s="2" t="s">
        <v>24</v>
      </c>
      <c r="F188" s="3">
        <f>F189</f>
        <v>765600</v>
      </c>
    </row>
    <row r="189" spans="1:6" ht="30" x14ac:dyDescent="0.25">
      <c r="A189" s="4" t="s">
        <v>27</v>
      </c>
      <c r="B189" s="4" t="s">
        <v>47</v>
      </c>
      <c r="C189" s="4" t="s">
        <v>158</v>
      </c>
      <c r="D189" s="4"/>
      <c r="E189" s="11" t="s">
        <v>131</v>
      </c>
      <c r="F189" s="10">
        <f>F190</f>
        <v>765600</v>
      </c>
    </row>
    <row r="190" spans="1:6" x14ac:dyDescent="0.25">
      <c r="A190" s="4" t="s">
        <v>27</v>
      </c>
      <c r="B190" s="4" t="s">
        <v>47</v>
      </c>
      <c r="C190" s="4" t="s">
        <v>260</v>
      </c>
      <c r="D190" s="4"/>
      <c r="E190" s="11" t="s">
        <v>132</v>
      </c>
      <c r="F190" s="10">
        <f>F191</f>
        <v>765600</v>
      </c>
    </row>
    <row r="191" spans="1:6" ht="30" x14ac:dyDescent="0.25">
      <c r="A191" s="4" t="s">
        <v>27</v>
      </c>
      <c r="B191" s="4" t="s">
        <v>46</v>
      </c>
      <c r="C191" s="4" t="s">
        <v>267</v>
      </c>
      <c r="D191" s="4"/>
      <c r="E191" s="12" t="s">
        <v>207</v>
      </c>
      <c r="F191" s="10">
        <f>F192+F194</f>
        <v>765600</v>
      </c>
    </row>
    <row r="192" spans="1:6" x14ac:dyDescent="0.25">
      <c r="A192" s="4" t="s">
        <v>27</v>
      </c>
      <c r="B192" s="4" t="s">
        <v>47</v>
      </c>
      <c r="C192" s="4" t="s">
        <v>275</v>
      </c>
      <c r="D192" s="4"/>
      <c r="E192" s="11" t="s">
        <v>288</v>
      </c>
      <c r="F192" s="10">
        <f>F193</f>
        <v>116100</v>
      </c>
    </row>
    <row r="193" spans="1:6" ht="18" customHeight="1" x14ac:dyDescent="0.25">
      <c r="A193" s="4" t="s">
        <v>27</v>
      </c>
      <c r="B193" s="4" t="s">
        <v>47</v>
      </c>
      <c r="C193" s="4" t="s">
        <v>275</v>
      </c>
      <c r="D193" s="4" t="s">
        <v>63</v>
      </c>
      <c r="E193" s="12" t="s">
        <v>64</v>
      </c>
      <c r="F193" s="10">
        <v>116100</v>
      </c>
    </row>
    <row r="194" spans="1:6" ht="17.25" customHeight="1" x14ac:dyDescent="0.25">
      <c r="A194" s="4" t="s">
        <v>27</v>
      </c>
      <c r="B194" s="4" t="s">
        <v>47</v>
      </c>
      <c r="C194" s="4" t="s">
        <v>276</v>
      </c>
      <c r="D194" s="4"/>
      <c r="E194" s="12" t="s">
        <v>140</v>
      </c>
      <c r="F194" s="10">
        <f>F195</f>
        <v>649500</v>
      </c>
    </row>
    <row r="195" spans="1:6" ht="16.5" customHeight="1" x14ac:dyDescent="0.25">
      <c r="A195" s="4" t="s">
        <v>27</v>
      </c>
      <c r="B195" s="4" t="s">
        <v>47</v>
      </c>
      <c r="C195" s="4" t="s">
        <v>276</v>
      </c>
      <c r="D195" s="4" t="s">
        <v>63</v>
      </c>
      <c r="E195" s="12" t="s">
        <v>64</v>
      </c>
      <c r="F195" s="10">
        <v>649500</v>
      </c>
    </row>
    <row r="196" spans="1:6" ht="16.5" customHeight="1" x14ac:dyDescent="0.25">
      <c r="A196" s="1" t="s">
        <v>27</v>
      </c>
      <c r="B196" s="1" t="s">
        <v>300</v>
      </c>
      <c r="C196" s="1"/>
      <c r="D196" s="1"/>
      <c r="E196" s="16" t="s">
        <v>301</v>
      </c>
      <c r="F196" s="3">
        <f>F197</f>
        <v>30000</v>
      </c>
    </row>
    <row r="197" spans="1:6" ht="32.25" customHeight="1" x14ac:dyDescent="0.25">
      <c r="A197" s="4" t="s">
        <v>27</v>
      </c>
      <c r="B197" s="4" t="s">
        <v>300</v>
      </c>
      <c r="C197" s="4">
        <v>400000000</v>
      </c>
      <c r="D197" s="4"/>
      <c r="E197" s="12" t="s">
        <v>302</v>
      </c>
      <c r="F197" s="10">
        <f>F198</f>
        <v>30000</v>
      </c>
    </row>
    <row r="198" spans="1:6" ht="16.5" customHeight="1" x14ac:dyDescent="0.25">
      <c r="A198" s="4" t="s">
        <v>27</v>
      </c>
      <c r="B198" s="4" t="s">
        <v>300</v>
      </c>
      <c r="C198" s="4">
        <v>420000000</v>
      </c>
      <c r="D198" s="4"/>
      <c r="E198" s="12" t="s">
        <v>303</v>
      </c>
      <c r="F198" s="10">
        <f>F199</f>
        <v>30000</v>
      </c>
    </row>
    <row r="199" spans="1:6" ht="33.75" customHeight="1" x14ac:dyDescent="0.25">
      <c r="A199" s="4" t="s">
        <v>27</v>
      </c>
      <c r="B199" s="4" t="s">
        <v>300</v>
      </c>
      <c r="C199" s="4" t="s">
        <v>304</v>
      </c>
      <c r="D199" s="4"/>
      <c r="E199" s="12" t="s">
        <v>305</v>
      </c>
      <c r="F199" s="10">
        <f>F200</f>
        <v>30000</v>
      </c>
    </row>
    <row r="200" spans="1:6" ht="28.5" customHeight="1" x14ac:dyDescent="0.25">
      <c r="A200" s="4" t="s">
        <v>27</v>
      </c>
      <c r="B200" s="4" t="s">
        <v>300</v>
      </c>
      <c r="C200" s="4" t="s">
        <v>304</v>
      </c>
      <c r="D200" s="4" t="s">
        <v>63</v>
      </c>
      <c r="E200" s="12" t="s">
        <v>306</v>
      </c>
      <c r="F200" s="10">
        <v>30000</v>
      </c>
    </row>
    <row r="201" spans="1:6" x14ac:dyDescent="0.25">
      <c r="A201" s="1" t="s">
        <v>27</v>
      </c>
      <c r="B201" s="1" t="s">
        <v>53</v>
      </c>
      <c r="C201" s="1"/>
      <c r="D201" s="1"/>
      <c r="E201" s="2" t="s">
        <v>291</v>
      </c>
      <c r="F201" s="3">
        <f>F202</f>
        <v>9947926.1899999995</v>
      </c>
    </row>
    <row r="202" spans="1:6" x14ac:dyDescent="0.25">
      <c r="A202" s="4" t="s">
        <v>27</v>
      </c>
      <c r="B202" s="4" t="s">
        <v>48</v>
      </c>
      <c r="C202" s="4"/>
      <c r="D202" s="4"/>
      <c r="E202" s="11" t="s">
        <v>25</v>
      </c>
      <c r="F202" s="10">
        <f>F203</f>
        <v>9947926.1899999995</v>
      </c>
    </row>
    <row r="203" spans="1:6" ht="30" x14ac:dyDescent="0.25">
      <c r="A203" s="4" t="s">
        <v>27</v>
      </c>
      <c r="B203" s="4" t="s">
        <v>48</v>
      </c>
      <c r="C203" s="4" t="s">
        <v>201</v>
      </c>
      <c r="D203" s="4"/>
      <c r="E203" s="11" t="s">
        <v>108</v>
      </c>
      <c r="F203" s="10">
        <f>F204+F220</f>
        <v>9947926.1899999995</v>
      </c>
    </row>
    <row r="204" spans="1:6" ht="30" x14ac:dyDescent="0.25">
      <c r="A204" s="4" t="s">
        <v>27</v>
      </c>
      <c r="B204" s="4" t="s">
        <v>48</v>
      </c>
      <c r="C204" s="4" t="s">
        <v>202</v>
      </c>
      <c r="D204" s="4"/>
      <c r="E204" s="11" t="s">
        <v>101</v>
      </c>
      <c r="F204" s="10">
        <f>F205+F212</f>
        <v>7823815.1899999995</v>
      </c>
    </row>
    <row r="205" spans="1:6" x14ac:dyDescent="0.25">
      <c r="A205" s="4" t="s">
        <v>27</v>
      </c>
      <c r="B205" s="4" t="s">
        <v>48</v>
      </c>
      <c r="C205" s="4" t="s">
        <v>203</v>
      </c>
      <c r="D205" s="4"/>
      <c r="E205" s="11" t="s">
        <v>218</v>
      </c>
      <c r="F205" s="10">
        <f>F206+F210</f>
        <v>1620942.03</v>
      </c>
    </row>
    <row r="206" spans="1:6" x14ac:dyDescent="0.25">
      <c r="A206" s="4" t="s">
        <v>27</v>
      </c>
      <c r="B206" s="4" t="s">
        <v>48</v>
      </c>
      <c r="C206" s="4" t="s">
        <v>204</v>
      </c>
      <c r="D206" s="4"/>
      <c r="E206" s="11" t="s">
        <v>102</v>
      </c>
      <c r="F206" s="10">
        <f>F207+F208+F209</f>
        <v>1474442.03</v>
      </c>
    </row>
    <row r="207" spans="1:6" ht="45.75" customHeight="1" x14ac:dyDescent="0.25">
      <c r="A207" s="4" t="s">
        <v>27</v>
      </c>
      <c r="B207" s="4" t="s">
        <v>48</v>
      </c>
      <c r="C207" s="4" t="s">
        <v>204</v>
      </c>
      <c r="D207" s="4" t="s">
        <v>61</v>
      </c>
      <c r="E207" s="12" t="s">
        <v>62</v>
      </c>
      <c r="F207" s="10">
        <v>1036907.9</v>
      </c>
    </row>
    <row r="208" spans="1:6" ht="14.25" customHeight="1" x14ac:dyDescent="0.25">
      <c r="A208" s="4" t="s">
        <v>27</v>
      </c>
      <c r="B208" s="4" t="s">
        <v>48</v>
      </c>
      <c r="C208" s="4" t="s">
        <v>204</v>
      </c>
      <c r="D208" s="4" t="s">
        <v>63</v>
      </c>
      <c r="E208" s="12" t="s">
        <v>64</v>
      </c>
      <c r="F208" s="10">
        <v>429641.19</v>
      </c>
    </row>
    <row r="209" spans="1:6" x14ac:dyDescent="0.25">
      <c r="A209" s="4" t="s">
        <v>27</v>
      </c>
      <c r="B209" s="4" t="s">
        <v>48</v>
      </c>
      <c r="C209" s="4" t="s">
        <v>204</v>
      </c>
      <c r="D209" s="4" t="s">
        <v>65</v>
      </c>
      <c r="E209" s="12" t="s">
        <v>66</v>
      </c>
      <c r="F209" s="10">
        <v>7892.94</v>
      </c>
    </row>
    <row r="210" spans="1:6" x14ac:dyDescent="0.25">
      <c r="A210" s="4" t="s">
        <v>27</v>
      </c>
      <c r="B210" s="4" t="s">
        <v>48</v>
      </c>
      <c r="C210" s="4" t="s">
        <v>277</v>
      </c>
      <c r="D210" s="4"/>
      <c r="E210" s="11" t="s">
        <v>148</v>
      </c>
      <c r="F210" s="10">
        <f>F211</f>
        <v>146500</v>
      </c>
    </row>
    <row r="211" spans="1:6" ht="13.5" customHeight="1" x14ac:dyDescent="0.25">
      <c r="A211" s="4" t="s">
        <v>27</v>
      </c>
      <c r="B211" s="4" t="s">
        <v>48</v>
      </c>
      <c r="C211" s="4" t="s">
        <v>277</v>
      </c>
      <c r="D211" s="4" t="s">
        <v>63</v>
      </c>
      <c r="E211" s="12" t="s">
        <v>64</v>
      </c>
      <c r="F211" s="10">
        <v>146500</v>
      </c>
    </row>
    <row r="212" spans="1:6" x14ac:dyDescent="0.25">
      <c r="A212" s="4" t="s">
        <v>27</v>
      </c>
      <c r="B212" s="4" t="s">
        <v>48</v>
      </c>
      <c r="C212" s="4" t="s">
        <v>205</v>
      </c>
      <c r="D212" s="4"/>
      <c r="E212" s="12" t="s">
        <v>219</v>
      </c>
      <c r="F212" s="10">
        <f>F213+F217</f>
        <v>6202873.1599999992</v>
      </c>
    </row>
    <row r="213" spans="1:6" ht="30" x14ac:dyDescent="0.25">
      <c r="A213" s="4" t="s">
        <v>27</v>
      </c>
      <c r="B213" s="4" t="s">
        <v>48</v>
      </c>
      <c r="C213" s="4" t="s">
        <v>278</v>
      </c>
      <c r="D213" s="4"/>
      <c r="E213" s="11" t="s">
        <v>103</v>
      </c>
      <c r="F213" s="10">
        <f>F214+F215+F216</f>
        <v>6188573.1599999992</v>
      </c>
    </row>
    <row r="214" spans="1:6" ht="46.5" customHeight="1" x14ac:dyDescent="0.25">
      <c r="A214" s="4" t="s">
        <v>27</v>
      </c>
      <c r="B214" s="4" t="s">
        <v>48</v>
      </c>
      <c r="C214" s="4" t="s">
        <v>278</v>
      </c>
      <c r="D214" s="4" t="s">
        <v>61</v>
      </c>
      <c r="E214" s="12" t="s">
        <v>62</v>
      </c>
      <c r="F214" s="10">
        <v>3766112.69</v>
      </c>
    </row>
    <row r="215" spans="1:6" ht="18.75" customHeight="1" x14ac:dyDescent="0.25">
      <c r="A215" s="4" t="s">
        <v>27</v>
      </c>
      <c r="B215" s="4" t="s">
        <v>48</v>
      </c>
      <c r="C215" s="4" t="s">
        <v>278</v>
      </c>
      <c r="D215" s="4" t="s">
        <v>63</v>
      </c>
      <c r="E215" s="12" t="s">
        <v>64</v>
      </c>
      <c r="F215" s="10">
        <f>2197832.17+172453</f>
        <v>2370285.17</v>
      </c>
    </row>
    <row r="216" spans="1:6" x14ac:dyDescent="0.25">
      <c r="A216" s="4" t="s">
        <v>27</v>
      </c>
      <c r="B216" s="4" t="s">
        <v>48</v>
      </c>
      <c r="C216" s="4" t="s">
        <v>278</v>
      </c>
      <c r="D216" s="4" t="s">
        <v>65</v>
      </c>
      <c r="E216" s="12" t="s">
        <v>66</v>
      </c>
      <c r="F216" s="10">
        <v>52175.3</v>
      </c>
    </row>
    <row r="217" spans="1:6" ht="30" x14ac:dyDescent="0.25">
      <c r="A217" s="4" t="s">
        <v>27</v>
      </c>
      <c r="B217" s="4" t="s">
        <v>48</v>
      </c>
      <c r="C217" s="4" t="s">
        <v>279</v>
      </c>
      <c r="D217" s="4"/>
      <c r="E217" s="11" t="s">
        <v>104</v>
      </c>
      <c r="F217" s="10">
        <f>F218+F219</f>
        <v>14300</v>
      </c>
    </row>
    <row r="218" spans="1:6" ht="43.5" customHeight="1" x14ac:dyDescent="0.25">
      <c r="A218" s="4" t="s">
        <v>27</v>
      </c>
      <c r="B218" s="4" t="s">
        <v>48</v>
      </c>
      <c r="C218" s="4" t="s">
        <v>279</v>
      </c>
      <c r="D218" s="4" t="s">
        <v>61</v>
      </c>
      <c r="E218" s="12" t="s">
        <v>62</v>
      </c>
      <c r="F218" s="10">
        <v>9300</v>
      </c>
    </row>
    <row r="219" spans="1:6" ht="16.5" customHeight="1" x14ac:dyDescent="0.25">
      <c r="A219" s="4" t="s">
        <v>27</v>
      </c>
      <c r="B219" s="4" t="s">
        <v>48</v>
      </c>
      <c r="C219" s="4" t="s">
        <v>279</v>
      </c>
      <c r="D219" s="4" t="s">
        <v>63</v>
      </c>
      <c r="E219" s="12" t="s">
        <v>64</v>
      </c>
      <c r="F219" s="10">
        <v>5000</v>
      </c>
    </row>
    <row r="220" spans="1:6" ht="16.5" customHeight="1" x14ac:dyDescent="0.25">
      <c r="A220" s="4" t="s">
        <v>27</v>
      </c>
      <c r="B220" s="4" t="s">
        <v>48</v>
      </c>
      <c r="C220" s="4" t="s">
        <v>210</v>
      </c>
      <c r="D220" s="4"/>
      <c r="E220" s="11" t="s">
        <v>105</v>
      </c>
      <c r="F220" s="10">
        <f>F221+F224</f>
        <v>2124111</v>
      </c>
    </row>
    <row r="221" spans="1:6" ht="30" x14ac:dyDescent="0.25">
      <c r="A221" s="4" t="s">
        <v>27</v>
      </c>
      <c r="B221" s="4" t="s">
        <v>48</v>
      </c>
      <c r="C221" s="4" t="s">
        <v>211</v>
      </c>
      <c r="D221" s="4"/>
      <c r="E221" s="11" t="s">
        <v>222</v>
      </c>
      <c r="F221" s="10">
        <f>F222</f>
        <v>1485000</v>
      </c>
    </row>
    <row r="222" spans="1:6" x14ac:dyDescent="0.25">
      <c r="A222" s="4" t="s">
        <v>27</v>
      </c>
      <c r="B222" s="4" t="s">
        <v>48</v>
      </c>
      <c r="C222" s="4" t="s">
        <v>280</v>
      </c>
      <c r="D222" s="4"/>
      <c r="E222" s="11" t="s">
        <v>106</v>
      </c>
      <c r="F222" s="10">
        <f>F223</f>
        <v>1485000</v>
      </c>
    </row>
    <row r="223" spans="1:6" ht="16.5" customHeight="1" x14ac:dyDescent="0.25">
      <c r="A223" s="4" t="s">
        <v>27</v>
      </c>
      <c r="B223" s="4" t="s">
        <v>48</v>
      </c>
      <c r="C223" s="4" t="s">
        <v>280</v>
      </c>
      <c r="D223" s="4" t="s">
        <v>63</v>
      </c>
      <c r="E223" s="12" t="s">
        <v>64</v>
      </c>
      <c r="F223" s="10">
        <f>5000+1340000+140000</f>
        <v>1485000</v>
      </c>
    </row>
    <row r="224" spans="1:6" ht="30" x14ac:dyDescent="0.25">
      <c r="A224" s="4" t="s">
        <v>27</v>
      </c>
      <c r="B224" s="4" t="s">
        <v>48</v>
      </c>
      <c r="C224" s="4" t="s">
        <v>213</v>
      </c>
      <c r="D224" s="4"/>
      <c r="E224" s="12" t="s">
        <v>224</v>
      </c>
      <c r="F224" s="10">
        <f>F225+F227</f>
        <v>639111</v>
      </c>
    </row>
    <row r="225" spans="1:6" ht="30" x14ac:dyDescent="0.25">
      <c r="A225" s="4" t="s">
        <v>27</v>
      </c>
      <c r="B225" s="4" t="s">
        <v>48</v>
      </c>
      <c r="C225" s="4" t="s">
        <v>281</v>
      </c>
      <c r="D225" s="4"/>
      <c r="E225" s="12" t="s">
        <v>225</v>
      </c>
      <c r="F225" s="10">
        <f>F226</f>
        <v>516511</v>
      </c>
    </row>
    <row r="226" spans="1:6" ht="16.5" customHeight="1" x14ac:dyDescent="0.25">
      <c r="A226" s="4" t="s">
        <v>27</v>
      </c>
      <c r="B226" s="4" t="s">
        <v>48</v>
      </c>
      <c r="C226" s="4" t="s">
        <v>281</v>
      </c>
      <c r="D226" s="4" t="s">
        <v>63</v>
      </c>
      <c r="E226" s="12" t="s">
        <v>64</v>
      </c>
      <c r="F226" s="10">
        <v>516511</v>
      </c>
    </row>
    <row r="227" spans="1:6" x14ac:dyDescent="0.25">
      <c r="A227" s="4" t="s">
        <v>27</v>
      </c>
      <c r="B227" s="4" t="s">
        <v>48</v>
      </c>
      <c r="C227" s="4" t="s">
        <v>282</v>
      </c>
      <c r="D227" s="4"/>
      <c r="E227" s="11" t="s">
        <v>107</v>
      </c>
      <c r="F227" s="10">
        <f>F228</f>
        <v>122600</v>
      </c>
    </row>
    <row r="228" spans="1:6" ht="18" customHeight="1" x14ac:dyDescent="0.25">
      <c r="A228" s="4" t="s">
        <v>27</v>
      </c>
      <c r="B228" s="4" t="s">
        <v>48</v>
      </c>
      <c r="C228" s="4" t="s">
        <v>282</v>
      </c>
      <c r="D228" s="4" t="s">
        <v>63</v>
      </c>
      <c r="E228" s="12" t="s">
        <v>64</v>
      </c>
      <c r="F228" s="10">
        <f>24000+98600</f>
        <v>122600</v>
      </c>
    </row>
    <row r="229" spans="1:6" x14ac:dyDescent="0.25">
      <c r="A229" s="1" t="s">
        <v>27</v>
      </c>
      <c r="B229" s="1" t="s">
        <v>49</v>
      </c>
      <c r="C229" s="4"/>
      <c r="D229" s="4"/>
      <c r="E229" s="2" t="s">
        <v>20</v>
      </c>
      <c r="F229" s="3">
        <f>F230+F236</f>
        <v>487658.6</v>
      </c>
    </row>
    <row r="230" spans="1:6" x14ac:dyDescent="0.25">
      <c r="A230" s="1" t="s">
        <v>27</v>
      </c>
      <c r="B230" s="1" t="s">
        <v>144</v>
      </c>
      <c r="C230" s="4"/>
      <c r="D230" s="4"/>
      <c r="E230" s="2" t="s">
        <v>145</v>
      </c>
      <c r="F230" s="3">
        <f>F231</f>
        <v>265158.59999999998</v>
      </c>
    </row>
    <row r="231" spans="1:6" ht="45" x14ac:dyDescent="0.25">
      <c r="A231" s="4" t="s">
        <v>147</v>
      </c>
      <c r="B231" s="4" t="s">
        <v>144</v>
      </c>
      <c r="C231" s="4" t="s">
        <v>237</v>
      </c>
      <c r="D231" s="4"/>
      <c r="E231" s="11" t="s">
        <v>229</v>
      </c>
      <c r="F231" s="10">
        <f>F232</f>
        <v>265158.59999999998</v>
      </c>
    </row>
    <row r="232" spans="1:6" ht="30" x14ac:dyDescent="0.25">
      <c r="A232" s="4" t="s">
        <v>147</v>
      </c>
      <c r="B232" s="4" t="s">
        <v>144</v>
      </c>
      <c r="C232" s="4" t="s">
        <v>238</v>
      </c>
      <c r="D232" s="4"/>
      <c r="E232" s="11" t="s">
        <v>230</v>
      </c>
      <c r="F232" s="10">
        <f>F234</f>
        <v>265158.59999999998</v>
      </c>
    </row>
    <row r="233" spans="1:6" x14ac:dyDescent="0.25">
      <c r="A233" s="4" t="s">
        <v>147</v>
      </c>
      <c r="B233" s="4" t="s">
        <v>144</v>
      </c>
      <c r="C233" s="4" t="s">
        <v>239</v>
      </c>
      <c r="D233" s="4"/>
      <c r="E233" s="11" t="s">
        <v>152</v>
      </c>
      <c r="F233" s="10">
        <f>F234</f>
        <v>265158.59999999998</v>
      </c>
    </row>
    <row r="234" spans="1:6" ht="45" x14ac:dyDescent="0.25">
      <c r="A234" s="4" t="s">
        <v>147</v>
      </c>
      <c r="B234" s="4" t="s">
        <v>144</v>
      </c>
      <c r="C234" s="4" t="s">
        <v>283</v>
      </c>
      <c r="D234" s="4"/>
      <c r="E234" s="11" t="s">
        <v>146</v>
      </c>
      <c r="F234" s="10">
        <f>F235</f>
        <v>265158.59999999998</v>
      </c>
    </row>
    <row r="235" spans="1:6" x14ac:dyDescent="0.25">
      <c r="A235" s="4" t="s">
        <v>27</v>
      </c>
      <c r="B235" s="4" t="s">
        <v>144</v>
      </c>
      <c r="C235" s="4" t="s">
        <v>283</v>
      </c>
      <c r="D235" s="4" t="s">
        <v>67</v>
      </c>
      <c r="E235" s="11" t="s">
        <v>68</v>
      </c>
      <c r="F235" s="10">
        <v>265158.59999999998</v>
      </c>
    </row>
    <row r="236" spans="1:6" x14ac:dyDescent="0.25">
      <c r="A236" s="1" t="s">
        <v>27</v>
      </c>
      <c r="B236" s="1" t="s">
        <v>78</v>
      </c>
      <c r="C236" s="1"/>
      <c r="D236" s="1"/>
      <c r="E236" s="2" t="s">
        <v>79</v>
      </c>
      <c r="F236" s="3">
        <f>F237</f>
        <v>222500</v>
      </c>
    </row>
    <row r="237" spans="1:6" ht="45" x14ac:dyDescent="0.25">
      <c r="A237" s="4" t="s">
        <v>27</v>
      </c>
      <c r="B237" s="4" t="s">
        <v>78</v>
      </c>
      <c r="C237" s="4" t="s">
        <v>237</v>
      </c>
      <c r="D237" s="4"/>
      <c r="E237" s="11" t="s">
        <v>229</v>
      </c>
      <c r="F237" s="10">
        <f>F238</f>
        <v>222500</v>
      </c>
    </row>
    <row r="238" spans="1:6" ht="30" x14ac:dyDescent="0.25">
      <c r="A238" s="4" t="s">
        <v>27</v>
      </c>
      <c r="B238" s="4" t="s">
        <v>78</v>
      </c>
      <c r="C238" s="4" t="s">
        <v>284</v>
      </c>
      <c r="D238" s="4"/>
      <c r="E238" s="11" t="s">
        <v>231</v>
      </c>
      <c r="F238" s="10">
        <f>F240</f>
        <v>222500</v>
      </c>
    </row>
    <row r="239" spans="1:6" ht="33" customHeight="1" x14ac:dyDescent="0.25">
      <c r="A239" s="4" t="s">
        <v>27</v>
      </c>
      <c r="B239" s="4" t="s">
        <v>78</v>
      </c>
      <c r="C239" s="4" t="s">
        <v>285</v>
      </c>
      <c r="D239" s="4"/>
      <c r="E239" s="11" t="s">
        <v>236</v>
      </c>
      <c r="F239" s="10">
        <f>F240</f>
        <v>222500</v>
      </c>
    </row>
    <row r="240" spans="1:6" ht="93.75" customHeight="1" x14ac:dyDescent="0.25">
      <c r="A240" s="4" t="s">
        <v>27</v>
      </c>
      <c r="B240" s="4" t="s">
        <v>78</v>
      </c>
      <c r="C240" s="4" t="s">
        <v>286</v>
      </c>
      <c r="D240" s="4"/>
      <c r="E240" s="11" t="s">
        <v>232</v>
      </c>
      <c r="F240" s="10">
        <f>F241+F242</f>
        <v>222500</v>
      </c>
    </row>
    <row r="241" spans="1:6" ht="30" x14ac:dyDescent="0.25">
      <c r="A241" s="4" t="s">
        <v>27</v>
      </c>
      <c r="B241" s="4" t="s">
        <v>78</v>
      </c>
      <c r="C241" s="4" t="s">
        <v>286</v>
      </c>
      <c r="D241" s="4" t="s">
        <v>63</v>
      </c>
      <c r="E241" s="12" t="s">
        <v>64</v>
      </c>
      <c r="F241" s="10">
        <v>4450</v>
      </c>
    </row>
    <row r="242" spans="1:6" x14ac:dyDescent="0.25">
      <c r="A242" s="4" t="s">
        <v>27</v>
      </c>
      <c r="B242" s="4" t="s">
        <v>78</v>
      </c>
      <c r="C242" s="4" t="s">
        <v>286</v>
      </c>
      <c r="D242" s="4" t="s">
        <v>67</v>
      </c>
      <c r="E242" s="11" t="s">
        <v>68</v>
      </c>
      <c r="F242" s="10">
        <v>218050</v>
      </c>
    </row>
    <row r="243" spans="1:6" x14ac:dyDescent="0.25">
      <c r="A243" s="1" t="s">
        <v>27</v>
      </c>
      <c r="B243" s="1" t="s">
        <v>50</v>
      </c>
      <c r="C243" s="1"/>
      <c r="D243" s="1"/>
      <c r="E243" s="2" t="s">
        <v>30</v>
      </c>
      <c r="F243" s="3">
        <f t="shared" ref="F243:F248" si="0">F244</f>
        <v>167260</v>
      </c>
    </row>
    <row r="244" spans="1:6" x14ac:dyDescent="0.25">
      <c r="A244" s="4" t="s">
        <v>27</v>
      </c>
      <c r="B244" s="4" t="s">
        <v>51</v>
      </c>
      <c r="C244" s="4"/>
      <c r="D244" s="4"/>
      <c r="E244" s="11" t="s">
        <v>19</v>
      </c>
      <c r="F244" s="10">
        <f t="shared" si="0"/>
        <v>167260</v>
      </c>
    </row>
    <row r="245" spans="1:6" ht="30" x14ac:dyDescent="0.25">
      <c r="A245" s="4" t="s">
        <v>27</v>
      </c>
      <c r="B245" s="4" t="s">
        <v>51</v>
      </c>
      <c r="C245" s="4" t="s">
        <v>237</v>
      </c>
      <c r="D245" s="4"/>
      <c r="E245" s="11" t="s">
        <v>85</v>
      </c>
      <c r="F245" s="10">
        <f t="shared" si="0"/>
        <v>167260</v>
      </c>
    </row>
    <row r="246" spans="1:6" ht="30" x14ac:dyDescent="0.25">
      <c r="A246" s="4" t="s">
        <v>27</v>
      </c>
      <c r="B246" s="4" t="s">
        <v>51</v>
      </c>
      <c r="C246" s="4" t="s">
        <v>238</v>
      </c>
      <c r="D246" s="4"/>
      <c r="E246" s="12" t="s">
        <v>234</v>
      </c>
      <c r="F246" s="10">
        <f t="shared" si="0"/>
        <v>167260</v>
      </c>
    </row>
    <row r="247" spans="1:6" ht="35.25" customHeight="1" x14ac:dyDescent="0.25">
      <c r="A247" s="4" t="s">
        <v>27</v>
      </c>
      <c r="B247" s="4" t="s">
        <v>51</v>
      </c>
      <c r="C247" s="4" t="s">
        <v>246</v>
      </c>
      <c r="D247" s="4"/>
      <c r="E247" s="12" t="s">
        <v>235</v>
      </c>
      <c r="F247" s="10">
        <f t="shared" si="0"/>
        <v>167260</v>
      </c>
    </row>
    <row r="248" spans="1:6" ht="16.5" customHeight="1" x14ac:dyDescent="0.25">
      <c r="A248" s="4" t="s">
        <v>27</v>
      </c>
      <c r="B248" s="4" t="s">
        <v>51</v>
      </c>
      <c r="C248" s="4" t="s">
        <v>287</v>
      </c>
      <c r="D248" s="4"/>
      <c r="E248" s="13" t="s">
        <v>100</v>
      </c>
      <c r="F248" s="10">
        <f t="shared" si="0"/>
        <v>167260</v>
      </c>
    </row>
    <row r="249" spans="1:6" ht="16.5" customHeight="1" x14ac:dyDescent="0.25">
      <c r="A249" s="4" t="s">
        <v>27</v>
      </c>
      <c r="B249" s="4" t="s">
        <v>51</v>
      </c>
      <c r="C249" s="4" t="s">
        <v>287</v>
      </c>
      <c r="D249" s="4" t="s">
        <v>63</v>
      </c>
      <c r="E249" s="12" t="s">
        <v>64</v>
      </c>
      <c r="F249" s="10">
        <f>154260+13000</f>
        <v>167260</v>
      </c>
    </row>
    <row r="250" spans="1:6" x14ac:dyDescent="0.25">
      <c r="A250" s="1" t="s">
        <v>69</v>
      </c>
      <c r="B250" s="1"/>
      <c r="C250" s="1"/>
      <c r="D250" s="1"/>
      <c r="E250" s="16" t="s">
        <v>70</v>
      </c>
      <c r="F250" s="3">
        <f>F251</f>
        <v>6000</v>
      </c>
    </row>
    <row r="251" spans="1:6" x14ac:dyDescent="0.25">
      <c r="A251" s="1" t="s">
        <v>69</v>
      </c>
      <c r="B251" s="1" t="s">
        <v>32</v>
      </c>
      <c r="C251" s="1"/>
      <c r="D251" s="1"/>
      <c r="E251" s="2" t="s">
        <v>6</v>
      </c>
      <c r="F251" s="3">
        <f>F252</f>
        <v>6000</v>
      </c>
    </row>
    <row r="252" spans="1:6" ht="43.5" x14ac:dyDescent="0.25">
      <c r="A252" s="1" t="s">
        <v>69</v>
      </c>
      <c r="B252" s="1" t="s">
        <v>71</v>
      </c>
      <c r="C252" s="4"/>
      <c r="D252" s="1"/>
      <c r="E252" s="2" t="s">
        <v>72</v>
      </c>
      <c r="F252" s="3">
        <f>F253</f>
        <v>6000</v>
      </c>
    </row>
    <row r="253" spans="1:6" x14ac:dyDescent="0.25">
      <c r="A253" s="4" t="s">
        <v>69</v>
      </c>
      <c r="B253" s="4" t="s">
        <v>71</v>
      </c>
      <c r="C253" s="4" t="s">
        <v>150</v>
      </c>
      <c r="D253" s="4"/>
      <c r="E253" s="11" t="s">
        <v>82</v>
      </c>
      <c r="F253" s="10">
        <f>F254</f>
        <v>6000</v>
      </c>
    </row>
    <row r="254" spans="1:6" ht="45" x14ac:dyDescent="0.25">
      <c r="A254" s="4" t="s">
        <v>69</v>
      </c>
      <c r="B254" s="4" t="s">
        <v>71</v>
      </c>
      <c r="C254" s="4" t="s">
        <v>226</v>
      </c>
      <c r="D254" s="4"/>
      <c r="E254" s="11" t="s">
        <v>83</v>
      </c>
      <c r="F254" s="10">
        <f>F255</f>
        <v>6000</v>
      </c>
    </row>
    <row r="255" spans="1:6" x14ac:dyDescent="0.25">
      <c r="A255" s="4" t="s">
        <v>69</v>
      </c>
      <c r="B255" s="4" t="s">
        <v>71</v>
      </c>
      <c r="C255" s="4" t="s">
        <v>227</v>
      </c>
      <c r="D255" s="4"/>
      <c r="E255" s="11" t="s">
        <v>70</v>
      </c>
      <c r="F255" s="10">
        <f>F256+F257</f>
        <v>6000</v>
      </c>
    </row>
    <row r="256" spans="1:6" ht="17.25" customHeight="1" x14ac:dyDescent="0.25">
      <c r="A256" s="4" t="s">
        <v>69</v>
      </c>
      <c r="B256" s="4" t="s">
        <v>71</v>
      </c>
      <c r="C256" s="4" t="s">
        <v>227</v>
      </c>
      <c r="D256" s="4" t="s">
        <v>63</v>
      </c>
      <c r="E256" s="12" t="s">
        <v>64</v>
      </c>
      <c r="F256" s="10">
        <v>5000</v>
      </c>
    </row>
    <row r="257" spans="1:6" x14ac:dyDescent="0.25">
      <c r="A257" s="4" t="s">
        <v>69</v>
      </c>
      <c r="B257" s="4" t="s">
        <v>71</v>
      </c>
      <c r="C257" s="4" t="s">
        <v>227</v>
      </c>
      <c r="D257" s="4" t="s">
        <v>65</v>
      </c>
      <c r="E257" s="12" t="s">
        <v>66</v>
      </c>
      <c r="F257" s="10">
        <v>1000</v>
      </c>
    </row>
    <row r="258" spans="1:6" x14ac:dyDescent="0.25">
      <c r="A258" s="1" t="s">
        <v>73</v>
      </c>
      <c r="B258" s="1"/>
      <c r="C258" s="1"/>
      <c r="D258" s="1"/>
      <c r="E258" s="16" t="s">
        <v>74</v>
      </c>
      <c r="F258" s="3">
        <f>F259</f>
        <v>839451.7</v>
      </c>
    </row>
    <row r="259" spans="1:6" x14ac:dyDescent="0.25">
      <c r="A259" s="1" t="s">
        <v>73</v>
      </c>
      <c r="B259" s="1" t="s">
        <v>32</v>
      </c>
      <c r="C259" s="1"/>
      <c r="D259" s="1"/>
      <c r="E259" s="16" t="s">
        <v>6</v>
      </c>
      <c r="F259" s="3">
        <f>F260</f>
        <v>839451.7</v>
      </c>
    </row>
    <row r="260" spans="1:6" ht="33" customHeight="1" x14ac:dyDescent="0.25">
      <c r="A260" s="1" t="s">
        <v>73</v>
      </c>
      <c r="B260" s="1" t="s">
        <v>52</v>
      </c>
      <c r="C260" s="1"/>
      <c r="D260" s="1"/>
      <c r="E260" s="2" t="s">
        <v>290</v>
      </c>
      <c r="F260" s="3">
        <f>F261</f>
        <v>839451.7</v>
      </c>
    </row>
    <row r="261" spans="1:6" x14ac:dyDescent="0.25">
      <c r="A261" s="4" t="s">
        <v>73</v>
      </c>
      <c r="B261" s="4" t="s">
        <v>52</v>
      </c>
      <c r="C261" s="4" t="s">
        <v>150</v>
      </c>
      <c r="D261" s="4"/>
      <c r="E261" s="11" t="s">
        <v>82</v>
      </c>
      <c r="F261" s="10">
        <f>F262</f>
        <v>839451.7</v>
      </c>
    </row>
    <row r="262" spans="1:6" ht="45" x14ac:dyDescent="0.25">
      <c r="A262" s="4" t="s">
        <v>73</v>
      </c>
      <c r="B262" s="4" t="s">
        <v>52</v>
      </c>
      <c r="C262" s="4" t="s">
        <v>226</v>
      </c>
      <c r="D262" s="4"/>
      <c r="E262" s="11" t="s">
        <v>83</v>
      </c>
      <c r="F262" s="10">
        <f>F263</f>
        <v>839451.7</v>
      </c>
    </row>
    <row r="263" spans="1:6" ht="30" x14ac:dyDescent="0.25">
      <c r="A263" s="4" t="s">
        <v>73</v>
      </c>
      <c r="B263" s="4" t="s">
        <v>52</v>
      </c>
      <c r="C263" s="4" t="s">
        <v>228</v>
      </c>
      <c r="D263" s="4"/>
      <c r="E263" s="11" t="s">
        <v>84</v>
      </c>
      <c r="F263" s="10">
        <f>F264+F265</f>
        <v>839451.7</v>
      </c>
    </row>
    <row r="264" spans="1:6" ht="48" customHeight="1" x14ac:dyDescent="0.25">
      <c r="A264" s="4" t="s">
        <v>73</v>
      </c>
      <c r="B264" s="4" t="s">
        <v>52</v>
      </c>
      <c r="C264" s="4" t="s">
        <v>228</v>
      </c>
      <c r="D264" s="4" t="s">
        <v>61</v>
      </c>
      <c r="E264" s="12" t="s">
        <v>62</v>
      </c>
      <c r="F264" s="10">
        <f>833451.7-29850</f>
        <v>803601.7</v>
      </c>
    </row>
    <row r="265" spans="1:6" ht="16.5" customHeight="1" x14ac:dyDescent="0.25">
      <c r="A265" s="4" t="s">
        <v>73</v>
      </c>
      <c r="B265" s="4" t="s">
        <v>52</v>
      </c>
      <c r="C265" s="4" t="s">
        <v>228</v>
      </c>
      <c r="D265" s="4" t="s">
        <v>63</v>
      </c>
      <c r="E265" s="12" t="s">
        <v>64</v>
      </c>
      <c r="F265" s="10">
        <f>6000+29850</f>
        <v>35850</v>
      </c>
    </row>
    <row r="266" spans="1:6" x14ac:dyDescent="0.25">
      <c r="A266" s="1" t="s">
        <v>28</v>
      </c>
      <c r="B266" s="1"/>
      <c r="C266" s="1"/>
      <c r="D266" s="1"/>
      <c r="E266" s="2" t="s">
        <v>26</v>
      </c>
      <c r="F266" s="3">
        <f>F267</f>
        <v>1900727.23</v>
      </c>
    </row>
    <row r="267" spans="1:6" x14ac:dyDescent="0.25">
      <c r="A267" s="1" t="s">
        <v>28</v>
      </c>
      <c r="B267" s="1" t="s">
        <v>32</v>
      </c>
      <c r="C267" s="1"/>
      <c r="D267" s="1"/>
      <c r="E267" s="2" t="s">
        <v>6</v>
      </c>
      <c r="F267" s="3">
        <f>F268</f>
        <v>1900727.23</v>
      </c>
    </row>
    <row r="268" spans="1:6" ht="32.25" customHeight="1" x14ac:dyDescent="0.25">
      <c r="A268" s="1">
        <v>920</v>
      </c>
      <c r="B268" s="1" t="s">
        <v>52</v>
      </c>
      <c r="C268" s="1"/>
      <c r="D268" s="1"/>
      <c r="E268" s="2" t="s">
        <v>290</v>
      </c>
      <c r="F268" s="3">
        <f>F269</f>
        <v>1900727.23</v>
      </c>
    </row>
    <row r="269" spans="1:6" x14ac:dyDescent="0.25">
      <c r="A269" s="4">
        <v>920</v>
      </c>
      <c r="B269" s="4" t="s">
        <v>52</v>
      </c>
      <c r="C269" s="4" t="s">
        <v>150</v>
      </c>
      <c r="D269" s="4"/>
      <c r="E269" s="11" t="s">
        <v>82</v>
      </c>
      <c r="F269" s="10">
        <f>F270</f>
        <v>1900727.23</v>
      </c>
    </row>
    <row r="270" spans="1:6" ht="45" x14ac:dyDescent="0.25">
      <c r="A270" s="4" t="s">
        <v>28</v>
      </c>
      <c r="B270" s="4" t="s">
        <v>52</v>
      </c>
      <c r="C270" s="4" t="s">
        <v>226</v>
      </c>
      <c r="D270" s="4"/>
      <c r="E270" s="11" t="s">
        <v>83</v>
      </c>
      <c r="F270" s="10">
        <f>F271</f>
        <v>1900727.23</v>
      </c>
    </row>
    <row r="271" spans="1:6" ht="30" x14ac:dyDescent="0.25">
      <c r="A271" s="4">
        <v>920</v>
      </c>
      <c r="B271" s="4" t="s">
        <v>52</v>
      </c>
      <c r="C271" s="4" t="s">
        <v>228</v>
      </c>
      <c r="D271" s="4"/>
      <c r="E271" s="11" t="s">
        <v>84</v>
      </c>
      <c r="F271" s="10">
        <f>F272+F273</f>
        <v>1900727.23</v>
      </c>
    </row>
    <row r="272" spans="1:6" ht="43.5" customHeight="1" x14ac:dyDescent="0.25">
      <c r="A272" s="4">
        <v>920</v>
      </c>
      <c r="B272" s="4" t="s">
        <v>52</v>
      </c>
      <c r="C272" s="4" t="s">
        <v>228</v>
      </c>
      <c r="D272" s="4" t="s">
        <v>61</v>
      </c>
      <c r="E272" s="12" t="s">
        <v>62</v>
      </c>
      <c r="F272" s="10">
        <v>1720137.23</v>
      </c>
    </row>
    <row r="273" spans="1:6" ht="18.75" customHeight="1" x14ac:dyDescent="0.25">
      <c r="A273" s="4">
        <v>920</v>
      </c>
      <c r="B273" s="4" t="s">
        <v>52</v>
      </c>
      <c r="C273" s="4" t="s">
        <v>228</v>
      </c>
      <c r="D273" s="4" t="s">
        <v>63</v>
      </c>
      <c r="E273" s="12" t="s">
        <v>64</v>
      </c>
      <c r="F273" s="10">
        <v>180590</v>
      </c>
    </row>
  </sheetData>
  <mergeCells count="6">
    <mergeCell ref="A7:F8"/>
    <mergeCell ref="E2:F2"/>
    <mergeCell ref="E3:F3"/>
    <mergeCell ref="E4:F4"/>
    <mergeCell ref="E5:F5"/>
    <mergeCell ref="E6:F6"/>
  </mergeCells>
  <pageMargins left="0.70866141732283472" right="0" top="0.74803149606299213" bottom="0.74803149606299213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ведомственная</vt:lpstr>
      <vt:lpstr>Лист3</vt:lpstr>
    </vt:vector>
  </TitlesOfParts>
  <Company>xxxx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Финотдел</dc:creator>
  <cp:lastModifiedBy>Балагаева</cp:lastModifiedBy>
  <cp:lastPrinted>2016-05-18T09:06:08Z</cp:lastPrinted>
  <dcterms:created xsi:type="dcterms:W3CDTF">2009-01-13T08:45:33Z</dcterms:created>
  <dcterms:modified xsi:type="dcterms:W3CDTF">2016-05-18T09:06:26Z</dcterms:modified>
</cp:coreProperties>
</file>